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ngenharia\Documentos\Contratos\2022\0000154-2022 Manutenção Tres Passos\"/>
    </mc:Choice>
  </mc:AlternateContent>
  <bookViews>
    <workbookView xWindow="0" yWindow="0" windowWidth="16380" windowHeight="8190" tabRatio="500"/>
  </bookViews>
  <sheets>
    <sheet name="Planilha de Orçamento" sheetId="1" r:id="rId1"/>
    <sheet name="Cronograma" sheetId="3" r:id="rId2"/>
    <sheet name="BDI" sheetId="2" r:id="rId3"/>
  </sheets>
  <definedNames>
    <definedName name="_xlnm.Print_Area" localSheetId="2">BDI!$A$1:$I$33</definedName>
    <definedName name="_xlnm.Print_Area" localSheetId="1">Cronograma!$A$1:$G$65</definedName>
    <definedName name="_xlnm.Print_Area" localSheetId="0">'Planilha de Orçamento'!$A$1:$G$255</definedName>
    <definedName name="_xlnm.Print_Titles" localSheetId="0">'Planilha de Orçamento'!$13:$14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" i="3" l="1"/>
  <c r="G4" i="1" l="1"/>
  <c r="G83" i="1" l="1"/>
  <c r="B61" i="3" l="1"/>
  <c r="B59" i="3"/>
  <c r="B57" i="3"/>
  <c r="B55" i="3"/>
  <c r="B53" i="3"/>
  <c r="B51" i="3"/>
  <c r="B49" i="3"/>
  <c r="B47" i="3"/>
  <c r="B44" i="3"/>
  <c r="B42" i="3"/>
  <c r="B40" i="3"/>
  <c r="B38" i="3"/>
  <c r="B36" i="3"/>
  <c r="B34" i="3"/>
  <c r="B32" i="3"/>
  <c r="B30" i="3"/>
  <c r="B28" i="3"/>
  <c r="B26" i="3"/>
  <c r="B24" i="3"/>
  <c r="B22" i="3"/>
  <c r="B20" i="3"/>
  <c r="B18" i="3"/>
  <c r="B16" i="3"/>
  <c r="B14" i="3"/>
  <c r="F253" i="1" l="1"/>
  <c r="E253" i="1"/>
  <c r="G252" i="1"/>
  <c r="G251" i="1"/>
  <c r="G250" i="1"/>
  <c r="G249" i="1"/>
  <c r="G248" i="1"/>
  <c r="G247" i="1"/>
  <c r="G246" i="1"/>
  <c r="G245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8" i="1"/>
  <c r="G227" i="1"/>
  <c r="G226" i="1"/>
  <c r="G225" i="1"/>
  <c r="G224" i="1"/>
  <c r="G223" i="1"/>
  <c r="G222" i="1"/>
  <c r="G221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4" i="1"/>
  <c r="G123" i="1"/>
  <c r="G122" i="1"/>
  <c r="G121" i="1"/>
  <c r="G120" i="1"/>
  <c r="G119" i="1"/>
  <c r="G118" i="1"/>
  <c r="F115" i="1"/>
  <c r="E115" i="1"/>
  <c r="G114" i="1"/>
  <c r="K113" i="1" s="1"/>
  <c r="C44" i="3" s="1"/>
  <c r="G112" i="1"/>
  <c r="G111" i="1"/>
  <c r="G110" i="1"/>
  <c r="G108" i="1"/>
  <c r="G107" i="1"/>
  <c r="G106" i="1"/>
  <c r="G105" i="1"/>
  <c r="G104" i="1"/>
  <c r="G103" i="1"/>
  <c r="G102" i="1"/>
  <c r="G100" i="1"/>
  <c r="G99" i="1"/>
  <c r="G97" i="1"/>
  <c r="G95" i="1"/>
  <c r="G94" i="1"/>
  <c r="G93" i="1"/>
  <c r="G92" i="1"/>
  <c r="G91" i="1"/>
  <c r="G90" i="1"/>
  <c r="G89" i="1"/>
  <c r="G86" i="1"/>
  <c r="G85" i="1"/>
  <c r="G84" i="1"/>
  <c r="G82" i="1"/>
  <c r="G80" i="1"/>
  <c r="G79" i="1"/>
  <c r="G78" i="1"/>
  <c r="G76" i="1"/>
  <c r="G75" i="1"/>
  <c r="G74" i="1"/>
  <c r="G72" i="1"/>
  <c r="G71" i="1"/>
  <c r="G70" i="1"/>
  <c r="G67" i="1"/>
  <c r="G66" i="1"/>
  <c r="G65" i="1"/>
  <c r="G64" i="1"/>
  <c r="G62" i="1"/>
  <c r="G61" i="1"/>
  <c r="G59" i="1"/>
  <c r="G58" i="1"/>
  <c r="G57" i="1"/>
  <c r="G55" i="1"/>
  <c r="K54" i="1" s="1"/>
  <c r="C26" i="3" s="1"/>
  <c r="G27" i="3" s="1"/>
  <c r="G53" i="1"/>
  <c r="G52" i="1"/>
  <c r="G51" i="1"/>
  <c r="G49" i="1"/>
  <c r="G48" i="1"/>
  <c r="G47" i="1"/>
  <c r="G46" i="1"/>
  <c r="G44" i="1"/>
  <c r="G42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8" i="1"/>
  <c r="G17" i="1"/>
  <c r="F254" i="1" l="1"/>
  <c r="E254" i="1"/>
  <c r="K60" i="1"/>
  <c r="C30" i="3" s="1"/>
  <c r="G31" i="3" s="1"/>
  <c r="K16" i="1"/>
  <c r="C14" i="3" s="1"/>
  <c r="K81" i="1"/>
  <c r="C40" i="3" s="1"/>
  <c r="G41" i="3" s="1"/>
  <c r="K244" i="1"/>
  <c r="C61" i="3" s="1"/>
  <c r="K229" i="1"/>
  <c r="C59" i="3" s="1"/>
  <c r="E60" i="3" s="1"/>
  <c r="K220" i="1"/>
  <c r="C57" i="3" s="1"/>
  <c r="E58" i="3" s="1"/>
  <c r="K190" i="1"/>
  <c r="C55" i="3" s="1"/>
  <c r="K173" i="1"/>
  <c r="C53" i="3" s="1"/>
  <c r="E54" i="3" s="1"/>
  <c r="K146" i="1"/>
  <c r="C51" i="3" s="1"/>
  <c r="G52" i="3" s="1"/>
  <c r="K125" i="1"/>
  <c r="C49" i="3" s="1"/>
  <c r="K117" i="1"/>
  <c r="C47" i="3" s="1"/>
  <c r="K87" i="1"/>
  <c r="C42" i="3" s="1"/>
  <c r="G43" i="3" s="1"/>
  <c r="K77" i="1"/>
  <c r="C38" i="3" s="1"/>
  <c r="K73" i="1"/>
  <c r="C36" i="3" s="1"/>
  <c r="K68" i="1"/>
  <c r="C34" i="3" s="1"/>
  <c r="K63" i="1"/>
  <c r="C32" i="3" s="1"/>
  <c r="E31" i="3"/>
  <c r="K56" i="1"/>
  <c r="C28" i="3" s="1"/>
  <c r="G29" i="3" s="1"/>
  <c r="E27" i="3"/>
  <c r="K50" i="1"/>
  <c r="C24" i="3" s="1"/>
  <c r="G25" i="3" s="1"/>
  <c r="K41" i="1"/>
  <c r="C22" i="3" s="1"/>
  <c r="G23" i="3" s="1"/>
  <c r="K36" i="1"/>
  <c r="C20" i="3" s="1"/>
  <c r="K22" i="1"/>
  <c r="C18" i="3" s="1"/>
  <c r="K19" i="1"/>
  <c r="C16" i="3" s="1"/>
  <c r="E41" i="3"/>
  <c r="E29" i="3" l="1"/>
  <c r="G60" i="3"/>
  <c r="G58" i="3"/>
  <c r="G54" i="3"/>
  <c r="E52" i="3"/>
  <c r="E43" i="3"/>
  <c r="G39" i="3"/>
  <c r="E39" i="3"/>
  <c r="E25" i="3"/>
  <c r="E23" i="3"/>
  <c r="K254" i="1"/>
  <c r="G21" i="3"/>
  <c r="E21" i="3"/>
  <c r="C63" i="3"/>
  <c r="C65" i="3" s="1"/>
  <c r="D13" i="2"/>
  <c r="D21" i="2" s="1"/>
  <c r="G253" i="1"/>
  <c r="E62" i="3"/>
  <c r="E50" i="3"/>
  <c r="E45" i="3"/>
  <c r="G115" i="1" l="1"/>
  <c r="G254" i="1"/>
  <c r="E37" i="3"/>
  <c r="E33" i="3"/>
  <c r="E56" i="3"/>
  <c r="E19" i="3"/>
  <c r="E35" i="3"/>
  <c r="E15" i="3"/>
  <c r="F255" i="1"/>
  <c r="E17" i="3"/>
  <c r="G45" i="3"/>
  <c r="G50" i="3"/>
  <c r="G62" i="3"/>
  <c r="G37" i="3" l="1"/>
  <c r="E255" i="1"/>
  <c r="G255" i="1" s="1"/>
  <c r="G56" i="3"/>
  <c r="G33" i="3"/>
  <c r="G17" i="3"/>
  <c r="G19" i="3"/>
  <c r="G35" i="3"/>
  <c r="G48" i="3"/>
  <c r="E48" i="3"/>
  <c r="G15" i="3"/>
  <c r="G63" i="3" l="1"/>
  <c r="F65" i="3" s="1"/>
  <c r="E63" i="3"/>
  <c r="D65" i="3" l="1"/>
  <c r="F64" i="3"/>
  <c r="D64" i="3"/>
  <c r="C64" i="3" l="1"/>
</calcChain>
</file>

<file path=xl/sharedStrings.xml><?xml version="1.0" encoding="utf-8"?>
<sst xmlns="http://schemas.openxmlformats.org/spreadsheetml/2006/main" count="805" uniqueCount="490">
  <si>
    <t>PLANILHA DE ORÇAMENTO</t>
  </si>
  <si>
    <t>BDI</t>
  </si>
  <si>
    <t>Enc. Sociais SINAPI-RS OUT/2021</t>
  </si>
  <si>
    <t>DATA DA PROPOSTA</t>
  </si>
  <si>
    <t>PROPONENTE</t>
  </si>
  <si>
    <t>RAZÃO SOCIAL:</t>
  </si>
  <si>
    <t>CNPJ:</t>
  </si>
  <si>
    <t>FONE:</t>
  </si>
  <si>
    <t>ENDEREÇO:</t>
  </si>
  <si>
    <t>EMAIL:</t>
  </si>
  <si>
    <t>PROPOSTA</t>
  </si>
  <si>
    <t>LOTE</t>
  </si>
  <si>
    <t>ÚNICO</t>
  </si>
  <si>
    <t>ITENS</t>
  </si>
  <si>
    <t>DESCRIÇÃO</t>
  </si>
  <si>
    <t>QUANT.</t>
  </si>
  <si>
    <t>UNID.</t>
  </si>
  <si>
    <t xml:space="preserve"> CUSTOS UNITÁRIOS R$</t>
  </si>
  <si>
    <t>CUSTO TOTAL R$</t>
  </si>
  <si>
    <t>MATERIAL</t>
  </si>
  <si>
    <t xml:space="preserve">MÃO DE OBRA </t>
  </si>
  <si>
    <t>I</t>
  </si>
  <si>
    <t>MANUTENÇÃO CIVIL</t>
  </si>
  <si>
    <t>1.1</t>
  </si>
  <si>
    <t>1.2</t>
  </si>
  <si>
    <t>2.1</t>
  </si>
  <si>
    <t>2.2</t>
  </si>
  <si>
    <t>3.1</t>
  </si>
  <si>
    <t>3.2</t>
  </si>
  <si>
    <t>4.1</t>
  </si>
  <si>
    <t>4.2</t>
  </si>
  <si>
    <t>5.1</t>
  </si>
  <si>
    <t>5.2</t>
  </si>
  <si>
    <t>SUBTOTAL MANUTENÇÃO CIVIL</t>
  </si>
  <si>
    <t>II</t>
  </si>
  <si>
    <t>MANUTENÇÃO ELÉTRICA</t>
  </si>
  <si>
    <t>SUBTOTAL INFRAESTRUTURA ELÉTRICA</t>
  </si>
  <si>
    <t>TOTAL GERAL</t>
  </si>
  <si>
    <t>TOTAL COM BDI</t>
  </si>
  <si>
    <t>PLANILHA DETALHAMENTO CÁLCULO BDI</t>
  </si>
  <si>
    <t>DESPESAS INDIRETAS</t>
  </si>
  <si>
    <t>Valores limites conforme Acórdão 2622/2013 TCU</t>
  </si>
  <si>
    <t>AC - Administração central</t>
  </si>
  <si>
    <t>Administração Central: de 3% à 5,5%</t>
  </si>
  <si>
    <t>SG - Seguro e Garantias</t>
  </si>
  <si>
    <t>Seguros + Garantia: de 0,8% à 1%</t>
  </si>
  <si>
    <t>R - Riscos</t>
  </si>
  <si>
    <t>Riscos: de 0,97% a 1,27%</t>
  </si>
  <si>
    <t>Despesas Financeiras: de 0,59% a 1,39%</t>
  </si>
  <si>
    <t>L - Lucro</t>
  </si>
  <si>
    <t>Lucros: de 6,16% à 8,96%</t>
  </si>
  <si>
    <t>BDI CALCULADO:  de 20,34% à 25,00%</t>
  </si>
  <si>
    <t>I - Impostos</t>
  </si>
  <si>
    <t>PIS</t>
  </si>
  <si>
    <t>COFINS</t>
  </si>
  <si>
    <t>5.3</t>
  </si>
  <si>
    <t>ISS (cfe. Legislação municipal)</t>
  </si>
  <si>
    <t>5.4</t>
  </si>
  <si>
    <t>CPRB - Contrib. Prev. Sobre Rec. Bruta</t>
  </si>
  <si>
    <t>Itens em que podem ocorrer variações:</t>
  </si>
  <si>
    <t>DF - Despesas Financeiras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</si>
  <si>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</si>
  <si>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BDI Calculado</t>
  </si>
  <si>
    <t>FÓRMULA ADOTADA</t>
  </si>
  <si>
    <r>
      <rPr>
        <sz val="10"/>
        <rFont val="Calibri"/>
        <family val="2"/>
        <charset val="1"/>
      </rPr>
      <t xml:space="preserve">BDI =( </t>
    </r>
    <r>
      <rPr>
        <u/>
        <sz val="10"/>
        <rFont val="Calibri"/>
        <family val="2"/>
        <charset val="1"/>
      </rPr>
      <t>(1+AC+S+R+G) x (1+DF) x (1+L)  - 1</t>
    </r>
    <r>
      <rPr>
        <sz val="10"/>
        <rFont val="Calibri"/>
        <family val="2"/>
        <charset val="1"/>
      </rPr>
      <t>)  x 100</t>
    </r>
  </si>
  <si>
    <t>(1- I)</t>
  </si>
  <si>
    <t>VALOR (R$) S/BDI</t>
  </si>
  <si>
    <t xml:space="preserve">% </t>
  </si>
  <si>
    <t>Valor</t>
  </si>
  <si>
    <t>1 .</t>
  </si>
  <si>
    <t>2 .</t>
  </si>
  <si>
    <t>3 .</t>
  </si>
  <si>
    <t>4 .</t>
  </si>
  <si>
    <t>5 .</t>
  </si>
  <si>
    <t>INFRAESTRUTURA ELÉTRICA</t>
  </si>
  <si>
    <t>TOTAL</t>
  </si>
  <si>
    <t>ETAPAS</t>
  </si>
  <si>
    <t>CRONOGRAMA</t>
  </si>
  <si>
    <t>SERVIÇOS PRELIMINARES / INSTALAÇÕES PROVISÓRIAS</t>
  </si>
  <si>
    <t>Andaime metálico de encaixe para trabalho em fachada de edifícios - locação mensal</t>
  </si>
  <si>
    <t>m²</t>
  </si>
  <si>
    <t>Destinação de resíduos com entrega de Manifesto de Transporte de Resíduos e o Recibo de Destinação de Resíduos por empresa licenciada</t>
  </si>
  <si>
    <t>m³</t>
  </si>
  <si>
    <t>x,xx</t>
  </si>
  <si>
    <t>ADMINISTRAÇÃO DE OBRA</t>
  </si>
  <si>
    <t>Engenheiro ou arquiteto júnior, com encargos complementares - 10 horas semanais</t>
  </si>
  <si>
    <t>mês</t>
  </si>
  <si>
    <t>Plano de Gerenciamento de Resíduos da Construção Civil – PGRCC</t>
  </si>
  <si>
    <t>unid.</t>
  </si>
  <si>
    <t>DEMOLIÇÃO / REMANEJAMENTO / REMOÇÃO</t>
  </si>
  <si>
    <t xml:space="preserve">Remoção de divisórias e máscaras leves </t>
  </si>
  <si>
    <t>Remoção e descaracterização de pórtico de acesso luminoso</t>
  </si>
  <si>
    <t>3.3</t>
  </si>
  <si>
    <t>Remoção e descaracterização de testeira luminosa de fachada, acima de 2,65m</t>
  </si>
  <si>
    <t>3.4</t>
  </si>
  <si>
    <t>Remoção de programação visual interna, inclusive porta cartazes</t>
  </si>
  <si>
    <t>cj</t>
  </si>
  <si>
    <t>3.5</t>
  </si>
  <si>
    <t>Remoção/desinstalação de módulo de caixa para recolhimento (enviar para a Bagergs)</t>
  </si>
  <si>
    <t>3.6</t>
  </si>
  <si>
    <t>Remoção/desinstalação de módulo de malotes para recolhimento (enviar para a Bagergs)</t>
  </si>
  <si>
    <t>3.7</t>
  </si>
  <si>
    <t>Remoção/desinstalação de módulo M11 para recolhimento (enviar para a Bagergs)</t>
  </si>
  <si>
    <t>3.8</t>
  </si>
  <si>
    <t>Gaveteiro de aço 10 gavetas - Retirar na BAGERGS (Av. Getúlio Vargas, 8.201 - Canoas/RS)</t>
  </si>
  <si>
    <t>3.9</t>
  </si>
  <si>
    <t>Console Vigilante - Retirar na BAGERGS (Av. Getúlio Vargas, 8.201 - Canoas/RS)</t>
  </si>
  <si>
    <t>3.10</t>
  </si>
  <si>
    <t>Demolição de revestimento com argamassa, de forma manual (áreas com reboco deteriorado por infiltração, interno)</t>
  </si>
  <si>
    <t>3.11</t>
  </si>
  <si>
    <t>Demolição de piso cerâmico (terraço)</t>
  </si>
  <si>
    <t>3.12</t>
  </si>
  <si>
    <t>Demolição de alvenaria, sem reaproveitamento</t>
  </si>
  <si>
    <r>
      <t xml:space="preserve"> m</t>
    </r>
    <r>
      <rPr>
        <vertAlign val="superscript"/>
        <sz val="8"/>
        <rFont val="Arial"/>
        <family val="2"/>
      </rPr>
      <t>3</t>
    </r>
  </si>
  <si>
    <t>3.13</t>
  </si>
  <si>
    <t>Rasgo em piso de passeio acabado/ calçada/ piso de basalto para assentamento de piso tátil - largura 25cm</t>
  </si>
  <si>
    <t>m</t>
  </si>
  <si>
    <t>COBERTURA</t>
  </si>
  <si>
    <t>Cobertura com telha de fibrocimento, perfil ondulado, e=5, 6 ou 8mm, altura 50,1mm (substituição de telhas comprometidas)</t>
  </si>
  <si>
    <t xml:space="preserve"> Limpeza/desentupimento de calhas e tubos de queda</t>
  </si>
  <si>
    <t>4.3</t>
  </si>
  <si>
    <t>Aplicação de selante tipo veda-calha em rufos, calhas e algerozes. Largura de 50cm</t>
  </si>
  <si>
    <t>4.4</t>
  </si>
  <si>
    <t>Aplicação de selante tipo veda-calha em telhas.</t>
  </si>
  <si>
    <t>IMPERMEABILIZAÇÃO</t>
  </si>
  <si>
    <t>Teste investigativo para busca de infiltrações/fuga d'água</t>
  </si>
  <si>
    <t>Paredes:</t>
  </si>
  <si>
    <t>5.2.1</t>
  </si>
  <si>
    <t>Cristalização com impermeabilizante bicomponente à base de cimentos especiais, aditivos minerais e polímeros - ref. Viapol (paredes atingidas por infiltração)</t>
  </si>
  <si>
    <t>Terraço:</t>
  </si>
  <si>
    <t>5.3.1</t>
  </si>
  <si>
    <t>Regularização de base com argamassa 1:3 para impermeabilização, e=2,0cm</t>
  </si>
  <si>
    <t>5.3.2</t>
  </si>
  <si>
    <t>Impermeabilização de piso com emulsão asfáltica - 3 demãos</t>
  </si>
  <si>
    <t>5.3.3</t>
  </si>
  <si>
    <t>Proteção mecânica de superfície impermeabilizada, com argamassa cimento/areia 1:3, e=3cm</t>
  </si>
  <si>
    <t>5.3.4</t>
  </si>
  <si>
    <t>Impermeabilização de cobertura plana com manta asfáltica polimérica (marquise)</t>
  </si>
  <si>
    <t>PAVIMENTAÇÃO</t>
  </si>
  <si>
    <t>6.1</t>
  </si>
  <si>
    <t>Piso cerâmico 45x45cm, acetinado, antiderrapante, PEI 5, junta 3mm - ref. Eliane Cargo Plus White AC ou similar ou de melhor qualidade</t>
  </si>
  <si>
    <t>6.2</t>
  </si>
  <si>
    <t>Rodapé de poliestireno com friso, h=15cm - cor branca (para paredes de gesso acartonado)</t>
  </si>
  <si>
    <t>6.3</t>
  </si>
  <si>
    <t>Parquet idem existente a instalar/ substituir</t>
  </si>
  <si>
    <t>ALVENARIAS</t>
  </si>
  <si>
    <t>7.1</t>
  </si>
  <si>
    <t>Alvenaria com bloco cerâmico furado 14x19x39cm, e=14cm, com argamassa mista de cal hidratada traço 1:2:8</t>
  </si>
  <si>
    <r>
      <t xml:space="preserve"> m</t>
    </r>
    <r>
      <rPr>
        <vertAlign val="superscript"/>
        <sz val="10"/>
        <rFont val="Arial"/>
        <family val="2"/>
      </rPr>
      <t>2</t>
    </r>
  </si>
  <si>
    <t>REVESTIMENTOS / ACABAMENTOS</t>
  </si>
  <si>
    <t>8.1</t>
  </si>
  <si>
    <t>Chapisco interno/externo, com argamassa de cimento e areia sem peneirar, traço 1:3, e=5mm com aditivo impermeabilizante. Alvenarias raspadas</t>
  </si>
  <si>
    <t>8.2</t>
  </si>
  <si>
    <t>Emboço para parede interna ou externa, com argamassa de cimento, cal e areia, traço 1:2:10, e=20mm, Com aditivo impermeabilizante</t>
  </si>
  <si>
    <t>8.3</t>
  </si>
  <si>
    <t>Reboco para parede interna ou externa, com argamassa de cimento, cal e areia peneirada, traço 1:1:6, e=5mm, com aditivo impermeabilizante</t>
  </si>
  <si>
    <t>DIVISÓRIAS / PAINÉIS</t>
  </si>
  <si>
    <t>9.1</t>
  </si>
  <si>
    <t>Divisória de gesso acartonado para parede interna, simples, espessura final 100mm. Alturas variadas, conforme leiaute</t>
  </si>
  <si>
    <t>9.2</t>
  </si>
  <si>
    <t>Película opaca/ filme em vinil cor cinza (janela da retaguarda dos cashes)</t>
  </si>
  <si>
    <t>CARPINTARIA / MARCENARIA / MOBILIÁRIO</t>
  </si>
  <si>
    <t>10.1</t>
  </si>
  <si>
    <t>Porta interna de madeira semi-oca, de uma folha com batente, guarnição e ferragem, 80x210cm, para parede de gesso acartonado.</t>
  </si>
  <si>
    <t>10.2</t>
  </si>
  <si>
    <t>Porta interna de madeira maciça, de uma folha com batente, guarnição e ferragem, 90x210cm, para parede de gesso acartonado.</t>
  </si>
  <si>
    <t>10.3</t>
  </si>
  <si>
    <t>Móvel divisor de sigilo CAIXAS - padrão Banrisul</t>
  </si>
  <si>
    <t>10.4</t>
  </si>
  <si>
    <t>Remanejo de módulos de caixa</t>
  </si>
  <si>
    <t>SERRALHERIA</t>
  </si>
  <si>
    <t>11.1</t>
  </si>
  <si>
    <t>Alumínio:</t>
  </si>
  <si>
    <t>11.1.1</t>
  </si>
  <si>
    <t>Ajustes na Esquadria de alumínio natural da sala de autoatendimento, série 30, com grade interna, devido à colocação das máscaras novas</t>
  </si>
  <si>
    <t>11.1.2</t>
  </si>
  <si>
    <t>Mascara padrão novo, completa com tampões, para máquinas de autoatendimento</t>
  </si>
  <si>
    <t>Unid.</t>
  </si>
  <si>
    <t>11.1.3</t>
  </si>
  <si>
    <t>Esquadria de alumínio anodizado branco para divisor de sigilo/ambiente, padrão Banrisul</t>
  </si>
  <si>
    <r>
      <t xml:space="preserve"> m</t>
    </r>
    <r>
      <rPr>
        <vertAlign val="superscript"/>
        <sz val="8"/>
        <rFont val="Arial"/>
        <family val="2"/>
      </rPr>
      <t>2</t>
    </r>
  </si>
  <si>
    <t>PINTURA</t>
  </si>
  <si>
    <t>12.1</t>
  </si>
  <si>
    <t>Emassamento de superfície, 02 demãos de massa acrílica</t>
  </si>
  <si>
    <t>12.2</t>
  </si>
  <si>
    <t>Pintura acrílica, 02 demãos, sem emassamento sobre alvenarias internas (Ref. branco neve)</t>
  </si>
  <si>
    <t>12.3</t>
  </si>
  <si>
    <t>Pintura estêncil (Epoxi), 02 demãos, sem emassamento sobre cerâmica externa (Ref. CORAL Indigo Profundo (50BB 06_163) / SUVINIL Indigo Blue (R085))</t>
  </si>
  <si>
    <t>ACESSIBILIDADE</t>
  </si>
  <si>
    <t>13.1</t>
  </si>
  <si>
    <t>Elemento tátil individual 25 x 25 cm (direcional), em poliéster auto adesivante cor AZUL e=4mm, sobrepor.</t>
  </si>
  <si>
    <t>13.2</t>
  </si>
  <si>
    <t>Elemento tátil individual 25 x 25 cm (alerta), em poliéster auto adesivante cor AZUL e=4mm, sobrepor.</t>
  </si>
  <si>
    <t>13.3</t>
  </si>
  <si>
    <t>Piso podotátil alerta/direcional em placa cimentícia de alta resistência 25x25cm, e=25mm, assentado com argamassa de cimento e areia peneirada traço 1:3. Cor vermelha</t>
  </si>
  <si>
    <t>PROGRAMAÇÃO VISUAL EXTERNA</t>
  </si>
  <si>
    <t>14.1</t>
  </si>
  <si>
    <t>Testeiras em placa ACM (revestimento liso e quina vazada), com estrutura. Fachada. Cor do ACM:  AZUL NOTURNO</t>
  </si>
  <si>
    <t>14.2</t>
  </si>
  <si>
    <t>Coluna iluminada do acesso (antigo "pórtico"), dimensões 210x40x25cm</t>
  </si>
  <si>
    <t>14.3</t>
  </si>
  <si>
    <t>Letra caixa testeira</t>
  </si>
  <si>
    <t>conj</t>
  </si>
  <si>
    <t>14.4</t>
  </si>
  <si>
    <t>Logo em hexágonos coloridos</t>
  </si>
  <si>
    <t>PROGRAMAÇÃO VISUAL INTERNA</t>
  </si>
  <si>
    <t>15.1</t>
  </si>
  <si>
    <t>ADESIVOS</t>
  </si>
  <si>
    <t>15.1.1</t>
  </si>
  <si>
    <t>A3 SIA</t>
  </si>
  <si>
    <t xml:space="preserve"> unid.</t>
  </si>
  <si>
    <t>15.1.2</t>
  </si>
  <si>
    <t>A4 SIA CG</t>
  </si>
  <si>
    <t>15.1.3</t>
  </si>
  <si>
    <t>A6 - puxe / empurre</t>
  </si>
  <si>
    <t>15.1.4</t>
  </si>
  <si>
    <t>A2 PO - Adesivo Passa Objetos</t>
  </si>
  <si>
    <t>15.1.5</t>
  </si>
  <si>
    <t>A2 AT1 - Adesivo Logo Padrão - Horário Agência (10h às 15h)</t>
  </si>
  <si>
    <t>15.1.6</t>
  </si>
  <si>
    <t>15.1.7</t>
  </si>
  <si>
    <t>A1-LP - Adesivo Logo padrão</t>
  </si>
  <si>
    <t>15.2</t>
  </si>
  <si>
    <t>PLACAS PORTA - TIPO 1 - tamanho 300x80mm</t>
  </si>
  <si>
    <t>15.2.1</t>
  </si>
  <si>
    <t>PP1 - Privativo para Funcionários</t>
  </si>
  <si>
    <t>15.3</t>
  </si>
  <si>
    <t>PLACAS ESPECIAIS - BRAILE</t>
  </si>
  <si>
    <t>15.3.1</t>
  </si>
  <si>
    <t>PP14 - PRESS - 240x130mm</t>
  </si>
  <si>
    <t>15.3.2</t>
  </si>
  <si>
    <t>PP15 - AG e HOR - 300x175mm</t>
  </si>
  <si>
    <t>15.4</t>
  </si>
  <si>
    <t>PLACAS SUSPENSAS - tamanho 520x140mm</t>
  </si>
  <si>
    <t>15.4.1</t>
  </si>
  <si>
    <t>PS2 - Caixas</t>
  </si>
  <si>
    <t>15.4.2</t>
  </si>
  <si>
    <t>PS5 - ATPF - Atendimento Pessoa Física</t>
  </si>
  <si>
    <t>15.4.3</t>
  </si>
  <si>
    <t>PS6 - ATPJ - Atendimento Pessoa Jurídica</t>
  </si>
  <si>
    <t>15.4.4</t>
  </si>
  <si>
    <t>PS7 - NPF - Negócios Pessoa Física</t>
  </si>
  <si>
    <t>15.4.5</t>
  </si>
  <si>
    <t>PS8 - NPJ -Negócios Pessoa Jurídica</t>
  </si>
  <si>
    <t>15.4.6</t>
  </si>
  <si>
    <t>PS10- GG - Gerente Geral</t>
  </si>
  <si>
    <t>15.4.7</t>
  </si>
  <si>
    <t>PS11- GA - Gerente Adjunto</t>
  </si>
  <si>
    <t>15.5</t>
  </si>
  <si>
    <t>PLACAS SUSPENSAS - tamanho 590x320mm - Remanejo</t>
  </si>
  <si>
    <t>15.5.1</t>
  </si>
  <si>
    <t>PS4 - Preferencial</t>
  </si>
  <si>
    <t>15.6</t>
  </si>
  <si>
    <t>Porta cartaz padrão para informativos</t>
  </si>
  <si>
    <t>15.7</t>
  </si>
  <si>
    <t>Porta cartaz padrão para tarifas</t>
  </si>
  <si>
    <t>LIMPEZA E VISTORIA FINAL</t>
  </si>
  <si>
    <t>16.1</t>
  </si>
  <si>
    <t>Limpeza fina e verificação final da obra</t>
  </si>
  <si>
    <t>ILUMINAÇÃO, TOMADAS E AR CONDICIONADO</t>
  </si>
  <si>
    <t>Luminária completa DE SOBREPOR com 2 lâmpadas LED T8, até 20W, 120 cm, 6000 K, mínimo 2000 lumens, 70% do fluxo para 30.000 horas para retaguarda cashes.</t>
  </si>
  <si>
    <t>Luminária Plafon Branca, quadrada, de SOBREPOR, 25W, 6000K, diâmetro 30 cm. Retirar e descartar a luminária existente.</t>
  </si>
  <si>
    <r>
      <t xml:space="preserve">Luminária de </t>
    </r>
    <r>
      <rPr>
        <b/>
        <sz val="10"/>
        <rFont val="Arial"/>
        <family val="2"/>
      </rPr>
      <t>SOBREPOR</t>
    </r>
    <r>
      <rPr>
        <sz val="10"/>
        <rFont val="Arial"/>
        <family val="2"/>
      </rPr>
      <t xml:space="preserve"> Painel LED -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28W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- 220V, 4000K, 3500 Lm - THD &lt;10% - Garantia de 02 Anos. Modulação 300 x 1200 mm. Marca Intral ou similar - BKE-168 - ANTERA SL</t>
    </r>
  </si>
  <si>
    <t>1.3</t>
  </si>
  <si>
    <t>Suporte soquete G-13 para lâmpadas T8 em policarbonato com tratamento anti-uv, tipo engate rápido com rotor de segurança, contatos em bronze fosforoso, anti-vibratório, marca LALUX modelo T8 (www.targetiluminação.com.br), LUMIN G13 (www.ginawa.com), ou equivalente.</t>
  </si>
  <si>
    <t>1.4</t>
  </si>
  <si>
    <t>Retirada de luminárias, lâmpadas fluorescentes tubulares de 32W e reatores. Descartar as luminárias, acondicionar as lâmpadas e reatores e entregar na BAGERGS</t>
  </si>
  <si>
    <t>1.5</t>
  </si>
  <si>
    <r>
      <rPr>
        <b/>
        <sz val="10"/>
        <rFont val="Calibri"/>
        <family val="2"/>
        <scheme val="minor"/>
      </rPr>
      <t>Sensor de presença</t>
    </r>
    <r>
      <rPr>
        <sz val="10"/>
        <rFont val="Calibri"/>
        <family val="2"/>
        <scheme val="minor"/>
      </rPr>
      <t xml:space="preserve"> omnidirecional  c/retardo 10 min, 220V/127V, 250VA. (Corredor da retaguarda e banheiro)</t>
    </r>
  </si>
  <si>
    <t>1.6</t>
  </si>
  <si>
    <r>
      <t xml:space="preserve">Cabo de cobre unipolar </t>
    </r>
    <r>
      <rPr>
        <b/>
        <sz val="10"/>
        <rFont val="Calibri"/>
        <family val="2"/>
        <scheme val="minor"/>
      </rPr>
      <t>#2,5mm²</t>
    </r>
    <r>
      <rPr>
        <sz val="10"/>
        <rFont val="Calibri"/>
        <family val="2"/>
        <scheme val="minor"/>
      </rPr>
      <t xml:space="preserve"> flexível HF (Não Halogenado), 70°C  450/750V AFUMEX, AFITOX ou similar </t>
    </r>
  </si>
  <si>
    <t>CAIXAS DE PISO MESAS E IMPRESSORAS (SEGUNDO PAVIMENTO)</t>
  </si>
  <si>
    <t>Caixa de piso SQR Rotation Dupla tipo de Nível com espaço para 4 tomadas 2P+T 20A/250V NBR 14136 (PRETA) e 4 tomadas RJ45, completa com janela prensa cabos, tampa lisa de alumínio polido e arremates de piso, parafusos reguladores, Dutotec ou similar</t>
  </si>
  <si>
    <t>Suportes metálico para Tomadas para Caixa SQR Rotation, ou similar</t>
  </si>
  <si>
    <t>2.3</t>
  </si>
  <si>
    <t>TRÊS Blocos de tomadas NBR.20A (PRETA) para caixa SQR</t>
  </si>
  <si>
    <t>2.4</t>
  </si>
  <si>
    <t>DOIS Blocos de tomadas NBR.20A (VERMELHA) para caixa SQR</t>
  </si>
  <si>
    <t>2.5</t>
  </si>
  <si>
    <t>DOIS Blocos de tomadas RJ-45 Cat.6 para caixa SQR</t>
  </si>
  <si>
    <t>2.6</t>
  </si>
  <si>
    <t>Eletrocalha metálica PERFURADA 150x100mm,  chapa #24</t>
  </si>
  <si>
    <t>2.7</t>
  </si>
  <si>
    <t>Tampa para eletrocalha 150mm</t>
  </si>
  <si>
    <t>2.8</t>
  </si>
  <si>
    <t>Divisor em "L" para eletrocalha 150x100mm</t>
  </si>
  <si>
    <t>2.9</t>
  </si>
  <si>
    <t>Suporte suspensão duplo tirante 3/8" para eletrocalha 150x100mm</t>
  </si>
  <si>
    <t>2.10</t>
  </si>
  <si>
    <t>Curva horizontal 90° para eletrocalha 150x100mm</t>
  </si>
  <si>
    <t>2.11</t>
  </si>
  <si>
    <t>TE Horizontal  90° para eletrocalha 150x100mm</t>
  </si>
  <si>
    <t>2.12</t>
  </si>
  <si>
    <t>Emenda interna tipo "U" p/ eletrocalha 150x100mm</t>
  </si>
  <si>
    <t>2.13</t>
  </si>
  <si>
    <t>Terminal de fechamento p/ eletrocalha 150x100mm</t>
  </si>
  <si>
    <t>2.14</t>
  </si>
  <si>
    <r>
      <t xml:space="preserve">Eletroduto Flexível com alma de aço revestimento PVC com boxes- </t>
    </r>
    <r>
      <rPr>
        <b/>
        <sz val="10"/>
        <rFont val="Calibri"/>
        <family val="2"/>
      </rPr>
      <t xml:space="preserve">Sealtube - 1/2 " </t>
    </r>
    <r>
      <rPr>
        <sz val="10"/>
        <rFont val="Calibri"/>
        <family val="2"/>
      </rPr>
      <t>(descida máscara)</t>
    </r>
  </si>
  <si>
    <t>2.15</t>
  </si>
  <si>
    <r>
      <t xml:space="preserve">Canaleta metálica branca </t>
    </r>
    <r>
      <rPr>
        <b/>
        <sz val="10"/>
        <rFont val="Calibri"/>
        <family val="2"/>
        <scheme val="minor"/>
      </rPr>
      <t>"X"</t>
    </r>
  </si>
  <si>
    <t>2.16</t>
  </si>
  <si>
    <r>
      <t xml:space="preserve">Porta Equipamento para canaleta metálica branca </t>
    </r>
    <r>
      <rPr>
        <b/>
        <sz val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para DOIS módulos em ABS com DUAS tomadas tipo bloco NBR 10A </t>
    </r>
    <r>
      <rPr>
        <b/>
        <sz val="10"/>
        <rFont val="Calibri"/>
        <family val="2"/>
        <scheme val="minor"/>
      </rPr>
      <t>BRANCA</t>
    </r>
  </si>
  <si>
    <t>2.17</t>
  </si>
  <si>
    <r>
      <t xml:space="preserve">Tampa terminal para canaleta metálica branca </t>
    </r>
    <r>
      <rPr>
        <b/>
        <sz val="10"/>
        <rFont val="Calibri"/>
        <family val="2"/>
        <scheme val="minor"/>
      </rPr>
      <t>"X"</t>
    </r>
  </si>
  <si>
    <t>2.18</t>
  </si>
  <si>
    <t>Cabo tipo PP 3x1,5mm² para as extensões elétricas (Tomadas mesas)</t>
  </si>
  <si>
    <t>2.19</t>
  </si>
  <si>
    <t xml:space="preserve">Clip de fixação parafusável em material poliacetal, cor preta, diâmetro máximo aplicável até 10mm. Referência HellermannTyton 6D10 ou similar. </t>
  </si>
  <si>
    <t>2.20</t>
  </si>
  <si>
    <t>Plug  tipo Macho novo padrão 10A.</t>
  </si>
  <si>
    <t>INFRAESTRUTURA PLATAFORMA E PONTOS CAFÉ/ÁGUA elétrica/lógica/telefonia (TÉRREO)</t>
  </si>
  <si>
    <r>
      <t xml:space="preserve">Cabo UTP, 4 pares 24AWG LSZH (Não Halogenado) - </t>
    </r>
    <r>
      <rPr>
        <b/>
        <sz val="10"/>
        <rFont val="Calibri"/>
        <family val="2"/>
        <scheme val="minor"/>
      </rPr>
      <t>Categoria 6</t>
    </r>
    <r>
      <rPr>
        <sz val="10"/>
        <rFont val="Calibri"/>
        <family val="2"/>
        <scheme val="minor"/>
      </rPr>
      <t>.</t>
    </r>
  </si>
  <si>
    <r>
      <t xml:space="preserve">Duto SLIM - </t>
    </r>
    <r>
      <rPr>
        <sz val="10"/>
        <rFont val="Calibri"/>
        <family val="2"/>
      </rPr>
      <t>(CINZA)</t>
    </r>
  </si>
  <si>
    <r>
      <t xml:space="preserve">Adaptador porta equipamento para duto SLIM </t>
    </r>
    <r>
      <rPr>
        <sz val="10"/>
        <rFont val="Calibri"/>
        <family val="2"/>
      </rPr>
      <t xml:space="preserve">(CINZA) </t>
    </r>
  </si>
  <si>
    <r>
      <t xml:space="preserve">Curva interna 90 graus SLIM </t>
    </r>
    <r>
      <rPr>
        <sz val="10"/>
        <rFont val="Calibri"/>
        <family val="2"/>
      </rPr>
      <t>(CINZA)</t>
    </r>
  </si>
  <si>
    <t>Canaleta alumínio 73x25 dupla c/ tampa de encaixe - branca</t>
  </si>
  <si>
    <t>Caixa de alumínio 100x100x50mm com altura específica para canaleta 73x25mm</t>
  </si>
  <si>
    <t>Curva 90º de PVC (interna e externa) específica de canaleta de alumínio 73x25mm</t>
  </si>
  <si>
    <t>Derivação saída 3 eletrodutos 1" p/Canaleta de Alumínio de 73x25mm</t>
  </si>
  <si>
    <t>Tampa terminal em ABS para canaleta dupla Dutotec 73x25mm - branca</t>
  </si>
  <si>
    <r>
      <t xml:space="preserve">Porta Equipamento Ref. DT.63440.10 com, </t>
    </r>
    <r>
      <rPr>
        <b/>
        <sz val="10"/>
        <rFont val="Calibri"/>
        <family val="2"/>
        <scheme val="minor"/>
      </rPr>
      <t>DUAS</t>
    </r>
    <r>
      <rPr>
        <sz val="10"/>
        <rFont val="Calibri"/>
        <family val="2"/>
        <scheme val="minor"/>
      </rPr>
      <t xml:space="preserve"> tomadas tipo bloco NBR.20A Ref. DT.99230.20 (PRETO), mais </t>
    </r>
    <r>
      <rPr>
        <b/>
        <sz val="10"/>
        <rFont val="Calibri"/>
        <family val="2"/>
        <scheme val="minor"/>
      </rPr>
      <t>DOIS</t>
    </r>
    <r>
      <rPr>
        <sz val="10"/>
        <rFont val="Calibri"/>
        <family val="2"/>
        <scheme val="minor"/>
      </rPr>
      <t xml:space="preserve"> RJ.45 Ref. QM 99040.00 – Cat. 6 ou similar (Identificar com EExx e PLxx conforme circuito existente em adesivo em poliéster autocolante funid.do branco e letras pretas)</t>
    </r>
  </si>
  <si>
    <t>Suporte para canaleta de alumínio p/três blocos com duas tomadas tipo bloco NBR 20A (PRETA) mais um bloco cego na cor branca (Identificar com EExx conforme circuito existente em adesivo em poliéster autocolante funid.do branco e letras pretas)</t>
  </si>
  <si>
    <t>Suporte para canaleta de alumínio p/três blocos com duas tomadas tipo bloco NBR 20A (AZUL) mais um bloco cego na cor branca (Identificar com EExx conforme circuito existente em adesivo em poliéster autocolante funid.do branco e letras pretas) atrás de cada mesa no atendimento e atrás dos caixas.</t>
  </si>
  <si>
    <t>3.14</t>
  </si>
  <si>
    <t>Suporte para canaleta de alumínio p/três blocos com duas tomadas tipo bloco NBR 20A (VERMELHA) mais um bloco cego na cor branca (Identificar com EExx conforme circuito existente em adesivo em poliéster autocolante funid.do branco e letras pretas).</t>
  </si>
  <si>
    <t>3.15</t>
  </si>
  <si>
    <t>Suporte para canaleta de alumínio p/três blocos sendo dois bloco c/RJ.45 e mais um blocos cego, na cor branca (Identificar com PTxx, PLxx conforme circuito existente em adesivo em poliéster autocolante funid.do branco e letras pretas).</t>
  </si>
  <si>
    <t>3.16</t>
  </si>
  <si>
    <t>patch cord verde 3 mts para as mesas</t>
  </si>
  <si>
    <t>3.17</t>
  </si>
  <si>
    <t>patch cord azul 3 mts para as mesas</t>
  </si>
  <si>
    <t>3.18</t>
  </si>
  <si>
    <t>Cabo tipo PP 3x1,5mm² para as extensões elétricas</t>
  </si>
  <si>
    <t>3.19</t>
  </si>
  <si>
    <t>3.20</t>
  </si>
  <si>
    <t>Eletroduto ferro diâmetro 25 mm</t>
  </si>
  <si>
    <t>3.21</t>
  </si>
  <si>
    <t>Caixa de passagem c/ tampa cega tipo condulete diam 25mm</t>
  </si>
  <si>
    <t>3.22</t>
  </si>
  <si>
    <t>Spiral tube para organizar os cabos nas mesas BRANCO</t>
  </si>
  <si>
    <t>3.23</t>
  </si>
  <si>
    <r>
      <t xml:space="preserve">Canaleta metálica branca </t>
    </r>
    <r>
      <rPr>
        <b/>
        <sz val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(Para café/água)</t>
    </r>
  </si>
  <si>
    <t>3.24</t>
  </si>
  <si>
    <r>
      <t xml:space="preserve">Porta Equipamento para canaleta metálica branca </t>
    </r>
    <r>
      <rPr>
        <b/>
        <sz val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para DOIS módulos em ABS com DUAS tomadas tipo bloco NBR 20A </t>
    </r>
    <r>
      <rPr>
        <b/>
        <sz val="10"/>
        <rFont val="Calibri"/>
        <family val="2"/>
        <scheme val="minor"/>
      </rPr>
      <t>BRANCA</t>
    </r>
  </si>
  <si>
    <t>3.25</t>
  </si>
  <si>
    <r>
      <t xml:space="preserve">Derivação saída 2 eletrodutos 1" p/Canaleta metálica branca </t>
    </r>
    <r>
      <rPr>
        <b/>
        <sz val="10"/>
        <rFont val="Calibri"/>
        <family val="2"/>
        <scheme val="minor"/>
      </rPr>
      <t>"X"</t>
    </r>
  </si>
  <si>
    <t>3.26</t>
  </si>
  <si>
    <t>INFRAESTRUTURA TVs CORPORATIVAs E TOMADAS PLATAFORMA SEGUNDO PAVIMENTO</t>
  </si>
  <si>
    <r>
      <t xml:space="preserve">Canaleta metálica branca </t>
    </r>
    <r>
      <rPr>
        <b/>
        <sz val="10"/>
        <rFont val="Calibri"/>
        <family val="2"/>
        <scheme val="minor"/>
      </rPr>
      <t>"X".</t>
    </r>
  </si>
  <si>
    <r>
      <t xml:space="preserve">Porta Equipamento para canaleta metálica branca </t>
    </r>
    <r>
      <rPr>
        <b/>
        <sz val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para </t>
    </r>
    <r>
      <rPr>
        <b/>
        <sz val="10"/>
        <rFont val="Calibri"/>
        <family val="2"/>
        <scheme val="minor"/>
      </rPr>
      <t>TRÊS</t>
    </r>
    <r>
      <rPr>
        <sz val="10"/>
        <rFont val="Calibri"/>
        <family val="2"/>
        <scheme val="minor"/>
      </rPr>
      <t xml:space="preserve"> módulos em ABS com DUAS tomadas tipo bloco NBR 20A e UM com RJ45</t>
    </r>
    <r>
      <rPr>
        <sz val="10"/>
        <rFont val="Calibri"/>
        <family val="2"/>
        <scheme val="minor"/>
      </rPr>
      <t>.</t>
    </r>
  </si>
  <si>
    <t>4.5</t>
  </si>
  <si>
    <r>
      <t xml:space="preserve">Porta Equipamento para canaleta metálica branca </t>
    </r>
    <r>
      <rPr>
        <b/>
        <sz val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para </t>
    </r>
    <r>
      <rPr>
        <b/>
        <sz val="10"/>
        <rFont val="Calibri"/>
        <family val="2"/>
        <scheme val="minor"/>
      </rPr>
      <t>DOIS</t>
    </r>
    <r>
      <rPr>
        <sz val="10"/>
        <rFont val="Calibri"/>
        <family val="2"/>
        <scheme val="minor"/>
      </rPr>
      <t xml:space="preserve"> módulos em ABS para interruptor duplo (Trocar atrás da mesa do Gerente Geral)</t>
    </r>
  </si>
  <si>
    <t>4.6</t>
  </si>
  <si>
    <t>4.7</t>
  </si>
  <si>
    <t>4.8</t>
  </si>
  <si>
    <t xml:space="preserve">Eletroduto ferro diâmetro 25 mm. </t>
  </si>
  <si>
    <t>4.9</t>
  </si>
  <si>
    <t>Caixa de passagem condulete diâm. 25 mm com tampa cega.</t>
  </si>
  <si>
    <t>4.10</t>
  </si>
  <si>
    <t>Patch cord T-568A, Azul 2,5mts</t>
  </si>
  <si>
    <t>4.11</t>
  </si>
  <si>
    <t>Conector box curvo diam 25mm, com arruela e bucha de 1".</t>
  </si>
  <si>
    <t>4.12</t>
  </si>
  <si>
    <t>Patch Cord 2,5m Azul (Conexão da CPU da TV Corporativa)</t>
  </si>
  <si>
    <t>4.13</t>
  </si>
  <si>
    <t>Conector RJ45 Macho Cat. 6 para crimpar cabo no Rack e ligar direto ao Switch.</t>
  </si>
  <si>
    <t>4.14</t>
  </si>
  <si>
    <t>4.15</t>
  </si>
  <si>
    <t>4.16</t>
  </si>
  <si>
    <t>INFRAESTRUTURA PARA TROCA DE RACKS E CABEAMENTO ESTRUTURADO</t>
  </si>
  <si>
    <t>Suporte para canaleta de alumínio p/três blocos com duas tomadas tipo bloco NBR 20A (PRETA) mais um bloco cego na cor branca (Identificar com EExx conforme circuito existente em adesivo em poliéster autocolante fundo branco e letras pretas).</t>
  </si>
  <si>
    <t>Canaleta de alumínio duplo c/ tampa 73x45mm</t>
  </si>
  <si>
    <t>5.5</t>
  </si>
  <si>
    <t>Curva 90º de PVC (interna e externa) específica de canaleta de alumínio 73x45mm</t>
  </si>
  <si>
    <t>5.6</t>
  </si>
  <si>
    <t>Curva metálica 73x45mm dupla c/ tampa de encaixe - branca</t>
  </si>
  <si>
    <t>5.7</t>
  </si>
  <si>
    <t>Caixa de alumínio 100x100x50 com altura específica para canaleta 73X45mm</t>
  </si>
  <si>
    <t>5.8</t>
  </si>
  <si>
    <t>Derivação saída 2 eletrodutos 1" p/Canaleta de Alumínio de 73x45mm</t>
  </si>
  <si>
    <t>5.9</t>
  </si>
  <si>
    <t>5.10</t>
  </si>
  <si>
    <t>5.11</t>
  </si>
  <si>
    <t>Curva 90º metálica - específica de canaleta de alumínio 73x25mm</t>
  </si>
  <si>
    <t>5.12</t>
  </si>
  <si>
    <t>5.13</t>
  </si>
  <si>
    <t>Tampa terminal ABS 25mm - Branca</t>
  </si>
  <si>
    <t>5.14</t>
  </si>
  <si>
    <r>
      <t xml:space="preserve">Patch panel descarregado, Cat. 6, alta densidade, 19" x 1U, 24 posições, </t>
    </r>
    <r>
      <rPr>
        <b/>
        <sz val="10"/>
        <rFont val="Calibri"/>
        <family val="2"/>
        <scheme val="minor"/>
      </rPr>
      <t>SEM</t>
    </r>
    <r>
      <rPr>
        <sz val="10"/>
        <rFont val="Calibri"/>
        <family val="2"/>
        <scheme val="minor"/>
      </rPr>
      <t xml:space="preserve"> conectores RJ45 fêmea.</t>
    </r>
  </si>
  <si>
    <t>5.15</t>
  </si>
  <si>
    <r>
      <t>Conector fêmea RJ45 keystone</t>
    </r>
    <r>
      <rPr>
        <b/>
        <sz val="10"/>
        <rFont val="Calibri"/>
        <family val="2"/>
        <scheme val="minor"/>
      </rPr>
      <t xml:space="preserve"> categoria 6</t>
    </r>
    <r>
      <rPr>
        <sz val="10"/>
        <rFont val="Calibri"/>
        <family val="2"/>
        <scheme val="minor"/>
      </rPr>
      <t>, vias de contato produzidas em bronze fosforoso com camadas de 2,54 m de níquel e 1,27 m de ouro, marca Furukawa ou equivalente.</t>
    </r>
  </si>
  <si>
    <t>5.16</t>
  </si>
  <si>
    <t>Régua com 8 tomadas para racks 19" com ângulo de 45º</t>
  </si>
  <si>
    <t>5.17</t>
  </si>
  <si>
    <t>Rack padrão 19" tipo gabinete fechado, porta acrílico com chave, próprio para cabeamento estruturado de 24 Us, profundidade 570mm  fixado na parede com UMA bandeja e 07 (SETE) organizadores de cabos em PVC - Cor RAL 7032 - Retirar na BAGERGS.</t>
  </si>
  <si>
    <t>5.18</t>
  </si>
  <si>
    <t>Rack padrão 19" tipo gabinete fechado, porta acrílico com chave, próprio para cabeamento estruturado de 16 Us, profundidade 570mm livres internamente, fixado na parede com quatro bandejas de 4 apoios e 64 conjuntos de parafusos porca/gaiola. Cor Cinza RAL 7032 - Retirar na BAGERGS.</t>
  </si>
  <si>
    <t>5.19</t>
  </si>
  <si>
    <t>Retirada de Rack existente e DESCARTAR.</t>
  </si>
  <si>
    <t>5.20</t>
  </si>
  <si>
    <t>Retirada de DG existente e DESCARTAR. Recompor parede de alvenaria.</t>
  </si>
  <si>
    <t>5.21</t>
  </si>
  <si>
    <t>conjunto de 10 (5+5) metros de cabo coaxial 75 Ohms na cor preta RF75 0,4/2,5 com conector tipo BNC reto com solda e conector tipo BNC angular com rosca e solda (mini)</t>
  </si>
  <si>
    <t>5.22</t>
  </si>
  <si>
    <t>Cabo CIT-10 pares</t>
  </si>
  <si>
    <t>5.23</t>
  </si>
  <si>
    <t>Bloco de inserção engate rápido com corte M10 LSA Plus com bastidor completo</t>
  </si>
  <si>
    <t>5.24</t>
  </si>
  <si>
    <t>patch cord azul 1,0 mts para o Rack</t>
  </si>
  <si>
    <t>5.25</t>
  </si>
  <si>
    <t>patch cord verde 1,0 mts para o Rack</t>
  </si>
  <si>
    <t>5.26</t>
  </si>
  <si>
    <t>Patch Cords UTP Cat.6 identificados "CP1, CP2, ...", 2m com plugues RJ45 nas duas pontas ligação entre Equipamentos OPERADORAS e ATIVOS BANCO.</t>
  </si>
  <si>
    <t>5.27</t>
  </si>
  <si>
    <t>Caixa de passagem condulete diâm. 25 mm com tampa e com RJ45 Fêmea. Para infraestrutura do ponto de lógica do Nobreak.</t>
  </si>
  <si>
    <t>5.28</t>
  </si>
  <si>
    <t>Patch cord azul 1,5 mts para o nobreak.</t>
  </si>
  <si>
    <t>5.29</t>
  </si>
  <si>
    <t>Abraçadeiras de Velcro 16mm Hellerman ou similar para amarração cabos e patch-cords (20 unidades)</t>
  </si>
  <si>
    <t>ADEQUAÇÕES DA SALA DO NOBREAK, WIFI E  SALA COFRE</t>
  </si>
  <si>
    <t>Cabo UTP, 4 pares 24AWG LSZH (Não Halogenado) - Categoria 6.</t>
  </si>
  <si>
    <t>Eletroduto ferro diâmetro 25 mm.  Para instalação ponto de rede na sala do Nobreak, próximo ao equipamento Nobreak.</t>
  </si>
  <si>
    <t>Caixa de passagem condulete diâm. 25 mm com RJ45 fêmea.</t>
  </si>
  <si>
    <t>6.4</t>
  </si>
  <si>
    <t>Caixa de passagem condulete diâm. 25 mm com tampa cega.  Para instalação ponto de rede na sala do Nobreak, próximo ao equipamento Nobreak.</t>
  </si>
  <si>
    <t>6.5</t>
  </si>
  <si>
    <t>Caixa Passagem Elétrica Tigre 30cm Sobrepor - Cpt30 - Tigre ou similar (Para armazenar os cabos)</t>
  </si>
  <si>
    <t>6.6</t>
  </si>
  <si>
    <t>Quadro distribuição PVC, Sobrepor, para 4 disjuntores com tampa de acrílico - WEG ou similar</t>
  </si>
  <si>
    <t>6.7</t>
  </si>
  <si>
    <r>
      <rPr>
        <sz val="10"/>
        <rFont val="Calibri"/>
        <family val="2"/>
        <charset val="1"/>
      </rPr>
      <t xml:space="preserve">Eletroduto Flexível com alma de aço revestimento PVC com boxes- </t>
    </r>
    <r>
      <rPr>
        <b/>
        <sz val="10"/>
        <rFont val="Calibri"/>
        <family val="2"/>
        <charset val="1"/>
      </rPr>
      <t xml:space="preserve">Sealtube - 1/2 " </t>
    </r>
    <r>
      <rPr>
        <sz val="10"/>
        <rFont val="Calibri"/>
        <family val="2"/>
        <charset val="1"/>
      </rPr>
      <t>(interligação da Caixa de passagem ao CD das baterias)</t>
    </r>
  </si>
  <si>
    <t>6.8</t>
  </si>
  <si>
    <t>Abraçadeiras de Velcro 16mm Hellerman ou similar para amarração para eletroduto cordoado (20 unidades).</t>
  </si>
  <si>
    <t>DIVISOR DE SIGILO elétrica/lógica/telefone</t>
  </si>
  <si>
    <t>Cabo unipolar tipo flexível, livre de halogêneo, antichama, 750V, seção 2,5 mm2.</t>
  </si>
  <si>
    <t>7.2</t>
  </si>
  <si>
    <t>7.3</t>
  </si>
  <si>
    <t>Disjuntores Monopolar/4,5kA - 16A</t>
  </si>
  <si>
    <t>7.4</t>
  </si>
  <si>
    <t>Eletroduto ferro diâmetro 25 mm pintado de branco</t>
  </si>
  <si>
    <t>7.5</t>
  </si>
  <si>
    <t>7.6</t>
  </si>
  <si>
    <t>Suporte para canaleta de alumínio p/três blocos sendo dois bloco c/RJ.45 e mais um blocos cego, na cor branca (Identificar com PLxx conforme circuito existente em adesivo em poliéster autocolante fundo branco e letras pretas).</t>
  </si>
  <si>
    <t>7.7</t>
  </si>
  <si>
    <t>Canaleta alumínio 73x25mm dupla c/ tampa de encaixe - Branca</t>
  </si>
  <si>
    <t>7.8</t>
  </si>
  <si>
    <t>7.9</t>
  </si>
  <si>
    <t>7.10</t>
  </si>
  <si>
    <t>7.11</t>
  </si>
  <si>
    <t>Derivação saída 3 eletrodutos 1" p/ Canaleta de Alumínio de 73x25mm</t>
  </si>
  <si>
    <t>7.12</t>
  </si>
  <si>
    <t>7.13</t>
  </si>
  <si>
    <t>7.14</t>
  </si>
  <si>
    <t>SERVIÇOS COMPLEMENTARES ELÉTRICA/AUTOMAÇÃO/TELEFÔNICO</t>
  </si>
  <si>
    <t xml:space="preserve"> </t>
  </si>
  <si>
    <r>
      <t xml:space="preserve">Certificação dos Cabos de Rede UTP </t>
    </r>
    <r>
      <rPr>
        <b/>
        <sz val="10"/>
        <rFont val="Calibri"/>
        <family val="2"/>
        <scheme val="minor"/>
      </rPr>
      <t>Cat. 6</t>
    </r>
  </si>
  <si>
    <t>Desmontagem elétrico, lógico e telefônico das mesas e impressoras das plataformas de atendimento</t>
  </si>
  <si>
    <t>Desmontagem elétrico e lógico dos CASHES</t>
  </si>
  <si>
    <t>8.4</t>
  </si>
  <si>
    <t>Desmontagem elétrico e lógico de módulos de caixas</t>
  </si>
  <si>
    <t>8.5</t>
  </si>
  <si>
    <t>Desinstalar infraestrutura TV plataforma</t>
  </si>
  <si>
    <t>8.6</t>
  </si>
  <si>
    <t>Retirada de toda infraestrutura elétrica, lógica e telefônica que não serão mais utilizadas nas paredes e acima do forro e descartar.</t>
  </si>
  <si>
    <t>8.7</t>
  </si>
  <si>
    <t>Abertura e reComposição de forro de gesso para instalação de alçapão com tampa com diâmetro de 40cm.</t>
  </si>
  <si>
    <t>8.8</t>
  </si>
  <si>
    <t>Desinstalar infraestrutura Café e água.</t>
  </si>
  <si>
    <t>A2 SAA1 - Adesivo Logo Padrão - Horário Sala de Autoatendimento (a confirmar)</t>
  </si>
  <si>
    <t>6 .</t>
  </si>
  <si>
    <t>7 .</t>
  </si>
  <si>
    <t>8 .</t>
  </si>
  <si>
    <t>9 .</t>
  </si>
  <si>
    <t>10 .</t>
  </si>
  <si>
    <t>11 .</t>
  </si>
  <si>
    <t>12 .</t>
  </si>
  <si>
    <t>13 .</t>
  </si>
  <si>
    <t>14 .</t>
  </si>
  <si>
    <t>15 .</t>
  </si>
  <si>
    <t>16 .</t>
  </si>
  <si>
    <r>
      <t>2. ENDEREÇO DE EXECUÇÃO/ENTREGA:</t>
    </r>
    <r>
      <rPr>
        <sz val="10"/>
        <rFont val="Calibri"/>
        <family val="2"/>
        <charset val="1"/>
      </rPr>
      <t xml:space="preserve"> AV. JÚLIO DE CASTILHOS, 516  - TRÊS PASSOS/RS</t>
    </r>
  </si>
  <si>
    <r>
      <t xml:space="preserve">1. OBJETO: </t>
    </r>
    <r>
      <rPr>
        <sz val="10"/>
        <rFont val="Calibri"/>
        <family val="2"/>
        <charset val="1"/>
      </rPr>
      <t>PRESTAÇÃO DE SERVIÇO DE MANUTENÇÃO PREDIAL CIVIL, ELÉTRICO E LÓGICO - AG TRÊS PASSOS.</t>
    </r>
  </si>
  <si>
    <r>
      <t xml:space="preserve">3. PRAZO DE EXECUÇÃO/ENTREGA: </t>
    </r>
    <r>
      <rPr>
        <sz val="10"/>
        <rFont val="Calibri"/>
        <family val="2"/>
        <charset val="1"/>
      </rPr>
      <t xml:space="preserve"> 60 (sessenta) dias corridos.</t>
    </r>
  </si>
  <si>
    <t>14.5</t>
  </si>
  <si>
    <t>Bandeira 80</t>
  </si>
  <si>
    <t>Processo</t>
  </si>
  <si>
    <t>154/2022</t>
  </si>
  <si>
    <t>DISCRIMINAÇÃO DOS SERVIÇOS</t>
  </si>
  <si>
    <t>1ª</t>
  </si>
  <si>
    <t>2ª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</si>
</sst>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&quot;R$ &quot;* #,##0.00_-;&quot;-R$ &quot;* #,##0.00_-;_-&quot;R$ &quot;* \-??_-;_-@_-"/>
    <numFmt numFmtId="165" formatCode="_(&quot;R$ &quot;* #,##0.00_);_(&quot;R$ &quot;* \(#,##0.00\);_(&quot;R$ &quot;* \-??_);_(@_)"/>
    <numFmt numFmtId="166" formatCode="* #,##0.00\ ;\-* #,##0.00\ ;* \-#\ ;@\ "/>
    <numFmt numFmtId="167" formatCode="#,##0.00_);[Red]\(#,##0.00\)"/>
    <numFmt numFmtId="168" formatCode="_-* #,##0.00_-;\-* #,##0.00_-;_-* \-??_-;_-@_-"/>
    <numFmt numFmtId="169" formatCode="_(* #,##0.00_);_(* \(#,##0.00\);_(* \-??_);_(@_)"/>
    <numFmt numFmtId="170" formatCode="#,##0.00_ ;\-#,##0.00\ "/>
    <numFmt numFmtId="171" formatCode="#,##0.00_);\(#,##0.00\)"/>
  </numFmts>
  <fonts count="37" x14ac:knownFonts="1">
    <font>
      <sz val="10"/>
      <name val="MS Sans Serif"/>
      <charset val="1"/>
    </font>
    <font>
      <sz val="10"/>
      <name val="MS Sans Serif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charset val="1"/>
    </font>
    <font>
      <b/>
      <sz val="14"/>
      <name val="Calibri"/>
      <family val="2"/>
      <charset val="1"/>
    </font>
    <font>
      <b/>
      <sz val="10"/>
      <name val="Calibri"/>
      <family val="2"/>
      <charset val="1"/>
    </font>
    <font>
      <sz val="8"/>
      <name val="Calibri"/>
      <family val="2"/>
      <charset val="1"/>
    </font>
    <font>
      <b/>
      <sz val="8"/>
      <name val="Calibri"/>
      <family val="2"/>
      <charset val="1"/>
    </font>
    <font>
      <b/>
      <sz val="9"/>
      <name val="Calibri"/>
      <family val="2"/>
      <charset val="1"/>
    </font>
    <font>
      <b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6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0"/>
      <name val="Calibri"/>
      <family val="2"/>
      <charset val="1"/>
    </font>
    <font>
      <sz val="10"/>
      <name val="Courier New"/>
      <family val="3"/>
      <charset val="1"/>
    </font>
    <font>
      <sz val="10"/>
      <name val="MS Sans Serif"/>
      <charset val="1"/>
    </font>
    <font>
      <sz val="10"/>
      <name val="Calibri"/>
      <family val="2"/>
      <scheme val="minor"/>
    </font>
    <font>
      <vertAlign val="superscript"/>
      <sz val="8"/>
      <name val="Arial"/>
      <family val="2"/>
    </font>
    <font>
      <b/>
      <sz val="10"/>
      <name val="Calibri"/>
      <family val="2"/>
      <scheme val="minor"/>
    </font>
    <font>
      <vertAlign val="superscript"/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b/>
      <sz val="9"/>
      <name val="Calibri"/>
      <family val="2"/>
      <scheme val="minor"/>
    </font>
    <font>
      <b/>
      <sz val="8"/>
      <name val="Calibri"/>
      <family val="2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FF0000"/>
      <name val="Calibri"/>
      <family val="2"/>
      <charset val="1"/>
    </font>
    <font>
      <sz val="10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215968"/>
        <bgColor rgb="FF1F497D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/>
      <right/>
      <top style="medium">
        <color rgb="FF1F497D"/>
      </top>
      <bottom/>
      <diagonal/>
    </border>
    <border>
      <left/>
      <right/>
      <top style="thin">
        <color rgb="FF1F497D"/>
      </top>
      <bottom style="medium">
        <color rgb="FF1F497D"/>
      </bottom>
      <diagonal/>
    </border>
    <border>
      <left/>
      <right/>
      <top style="medium">
        <color rgb="FF1F497D"/>
      </top>
      <bottom style="hair">
        <color rgb="FF1F497D"/>
      </bottom>
      <diagonal/>
    </border>
    <border>
      <left/>
      <right/>
      <top/>
      <bottom style="hair">
        <color rgb="FF1F497D"/>
      </bottom>
      <diagonal/>
    </border>
    <border>
      <left/>
      <right/>
      <top style="hair">
        <color rgb="FF1F497D"/>
      </top>
      <bottom style="thin">
        <color rgb="FF1F497D"/>
      </bottom>
      <diagonal/>
    </border>
    <border>
      <left style="hair">
        <color rgb="FF1F497D"/>
      </left>
      <right style="hair">
        <color rgb="FF1F497D"/>
      </right>
      <top style="hair">
        <color rgb="FF1F497D"/>
      </top>
      <bottom style="hair">
        <color rgb="FF1F497D"/>
      </bottom>
      <diagonal/>
    </border>
    <border>
      <left style="hair">
        <color rgb="FF1F497D"/>
      </left>
      <right style="hair">
        <color rgb="FF1F497D"/>
      </right>
      <top style="hair">
        <color rgb="FF1F497D"/>
      </top>
      <bottom style="thin">
        <color rgb="FF1F497D"/>
      </bottom>
      <diagonal/>
    </border>
    <border>
      <left/>
      <right/>
      <top style="thin">
        <color rgb="FF1F497D"/>
      </top>
      <bottom style="thin">
        <color rgb="FF1F497D"/>
      </bottom>
      <diagonal/>
    </border>
    <border>
      <left style="hair">
        <color rgb="FF1F497D"/>
      </left>
      <right style="hair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thin">
        <color rgb="FF1F497D"/>
      </top>
      <bottom style="hair">
        <color rgb="FF1F497D"/>
      </bottom>
      <diagonal/>
    </border>
    <border>
      <left style="hair">
        <color rgb="FF1F497D"/>
      </left>
      <right style="hair">
        <color rgb="FF1F497D"/>
      </right>
      <top style="thin">
        <color rgb="FF1F497D"/>
      </top>
      <bottom style="hair">
        <color rgb="FF1F497D"/>
      </bottom>
      <diagonal/>
    </border>
    <border>
      <left/>
      <right/>
      <top style="hair">
        <color rgb="FF1F497D"/>
      </top>
      <bottom style="hair">
        <color rgb="FF1F497D"/>
      </bottom>
      <diagonal/>
    </border>
    <border>
      <left style="hair">
        <color rgb="FF1F497D"/>
      </left>
      <right style="hair">
        <color rgb="FF1F497D"/>
      </right>
      <top/>
      <bottom style="hair">
        <color rgb="FF1F497D"/>
      </bottom>
      <diagonal/>
    </border>
    <border>
      <left/>
      <right style="hair">
        <color rgb="FF1F497D"/>
      </right>
      <top style="hair">
        <color rgb="FF1F497D"/>
      </top>
      <bottom style="hair">
        <color rgb="FF1F497D"/>
      </bottom>
      <diagonal/>
    </border>
    <border>
      <left style="hair">
        <color rgb="FF1F497D"/>
      </left>
      <right style="hair">
        <color rgb="FF1F497D"/>
      </right>
      <top/>
      <bottom/>
      <diagonal/>
    </border>
    <border>
      <left/>
      <right/>
      <top/>
      <bottom style="medium">
        <color rgb="FF1F497D"/>
      </bottom>
      <diagonal/>
    </border>
    <border>
      <left style="hair">
        <color rgb="FF1F497D"/>
      </left>
      <right style="hair">
        <color rgb="FF1F497D"/>
      </right>
      <top/>
      <bottom style="medium">
        <color rgb="FF1F497D"/>
      </bottom>
      <diagonal/>
    </border>
    <border>
      <left style="hair">
        <color rgb="FF1F497D"/>
      </left>
      <right style="hair">
        <color rgb="FF1F497D"/>
      </right>
      <top style="medium">
        <color rgb="FF1F497D"/>
      </top>
      <bottom style="medium">
        <color rgb="FF1F497D"/>
      </bottom>
      <diagonal/>
    </border>
    <border>
      <left/>
      <right/>
      <top style="medium">
        <color rgb="FF1F497D"/>
      </top>
      <bottom style="thin">
        <color rgb="FF1F497D"/>
      </bottom>
      <diagonal/>
    </border>
    <border>
      <left/>
      <right/>
      <top/>
      <bottom style="thin">
        <color rgb="FF31859C"/>
      </bottom>
      <diagonal/>
    </border>
    <border>
      <left/>
      <right/>
      <top style="thin">
        <color rgb="FF31859C"/>
      </top>
      <bottom style="thin">
        <color rgb="FF31859C"/>
      </bottom>
      <diagonal/>
    </border>
    <border>
      <left/>
      <right/>
      <top/>
      <bottom style="thin">
        <color rgb="FF1F497D"/>
      </bottom>
      <diagonal/>
    </border>
    <border>
      <left/>
      <right/>
      <top style="thin">
        <color rgb="FF31859C"/>
      </top>
      <bottom/>
      <diagonal/>
    </border>
    <border>
      <left/>
      <right/>
      <top style="thin">
        <color rgb="FF1F497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rgb="FF1F497D"/>
      </top>
      <bottom/>
      <diagonal/>
    </border>
    <border>
      <left/>
      <right style="thin">
        <color theme="8" tint="-0.499984740745262"/>
      </right>
      <top style="medium">
        <color rgb="FF1F497D"/>
      </top>
      <bottom style="thin">
        <color rgb="FF1F497D"/>
      </bottom>
      <diagonal/>
    </border>
    <border>
      <left/>
      <right style="thin">
        <color theme="8" tint="-0.499984740745262"/>
      </right>
      <top style="medium">
        <color rgb="FF1F497D"/>
      </top>
      <bottom/>
      <diagonal/>
    </border>
    <border>
      <left/>
      <right style="thin">
        <color theme="8" tint="-0.499984740745262"/>
      </right>
      <top/>
      <bottom style="thin">
        <color rgb="FF1F497D"/>
      </bottom>
      <diagonal/>
    </border>
    <border>
      <left/>
      <right/>
      <top/>
      <bottom style="hair">
        <color auto="1"/>
      </bottom>
      <diagonal/>
    </border>
    <border>
      <left style="thin">
        <color theme="8" tint="-0.499984740745262"/>
      </left>
      <right/>
      <top style="medium">
        <color rgb="FF1F497D"/>
      </top>
      <bottom style="hair">
        <color theme="8" tint="-0.499984740745262"/>
      </bottom>
      <diagonal/>
    </border>
    <border>
      <left/>
      <right/>
      <top style="medium">
        <color rgb="FF1F497D"/>
      </top>
      <bottom style="hair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thin">
        <color rgb="FF1F497D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thin">
        <color rgb="FF1F497D"/>
      </bottom>
      <diagonal/>
    </border>
    <border>
      <left/>
      <right style="thin">
        <color theme="8" tint="-0.499984740745262"/>
      </right>
      <top style="hair">
        <color rgb="FF1F497D"/>
      </top>
      <bottom style="hair">
        <color rgb="FF1F497D"/>
      </bottom>
      <diagonal/>
    </border>
    <border>
      <left/>
      <right style="thin">
        <color theme="8" tint="-0.499984740745262"/>
      </right>
      <top style="thin">
        <color rgb="FF1F497D"/>
      </top>
      <bottom style="thin">
        <color rgb="FF1F497D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hair">
        <color rgb="FF1F497D"/>
      </bottom>
      <diagonal/>
    </border>
    <border>
      <left/>
      <right style="thin">
        <color theme="8" tint="-0.499984740745262"/>
      </right>
      <top style="thin">
        <color rgb="FF1F497D"/>
      </top>
      <bottom/>
      <diagonal/>
    </border>
    <border>
      <left/>
      <right style="thin">
        <color theme="8" tint="-0.499984740745262"/>
      </right>
      <top style="thin">
        <color rgb="FF1F497D"/>
      </top>
      <bottom style="hair">
        <color theme="8" tint="-0.499984740745262"/>
      </bottom>
      <diagonal/>
    </border>
    <border>
      <left/>
      <right style="thin">
        <color theme="8" tint="-0.499984740745262"/>
      </right>
      <top/>
      <bottom style="hair">
        <color rgb="FF1F497D"/>
      </bottom>
      <diagonal/>
    </border>
    <border>
      <left/>
      <right style="thin">
        <color theme="8" tint="-0.499984740745262"/>
      </right>
      <top style="thin">
        <color rgb="FF1F497D"/>
      </top>
      <bottom style="medium">
        <color rgb="FF1F497D"/>
      </bottom>
      <diagonal/>
    </border>
    <border>
      <left/>
      <right style="thin">
        <color theme="8" tint="-0.499984740745262"/>
      </right>
      <top style="hair">
        <color rgb="FF1F497D"/>
      </top>
      <bottom style="medium">
        <color rgb="FF1F497D"/>
      </bottom>
      <diagonal/>
    </border>
    <border>
      <left style="thin">
        <color theme="8" tint="-0.499984740745262"/>
      </left>
      <right style="hair">
        <color theme="8" tint="-0.499984740745262"/>
      </right>
      <top style="thin">
        <color rgb="FF1F497D"/>
      </top>
      <bottom style="thin">
        <color rgb="FF1F497D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rgb="FF1F497D"/>
      </top>
      <bottom style="hair">
        <color rgb="FF1F497D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rgb="FF1F497D"/>
      </top>
      <bottom style="medium">
        <color rgb="FF1F497D"/>
      </bottom>
      <diagonal/>
    </border>
    <border>
      <left/>
      <right style="thin">
        <color theme="8" tint="-0.499984740745262"/>
      </right>
      <top style="medium">
        <color rgb="FF1F497D"/>
      </top>
      <bottom style="medium">
        <color rgb="FF1F497D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rgb="FF1F497D"/>
      </top>
      <bottom style="thin">
        <color rgb="FF1F497D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rgb="FF1F497D"/>
      </top>
      <bottom style="medium">
        <color rgb="FF1F497D"/>
      </bottom>
      <diagonal/>
    </border>
    <border>
      <left style="thin">
        <color theme="8" tint="-0.499984740745262"/>
      </left>
      <right/>
      <top style="medium">
        <color rgb="FF1F497D"/>
      </top>
      <bottom style="thin">
        <color rgb="FF1F497D"/>
      </bottom>
      <diagonal/>
    </border>
    <border>
      <left style="thin">
        <color theme="8" tint="-0.499984740745262"/>
      </left>
      <right/>
      <top style="thin">
        <color rgb="FF1F497D"/>
      </top>
      <bottom style="medium">
        <color rgb="FF1F497D"/>
      </bottom>
      <diagonal/>
    </border>
    <border>
      <left style="thin">
        <color theme="8" tint="-0.499984740745262"/>
      </left>
      <right/>
      <top style="medium">
        <color rgb="FF1F497D"/>
      </top>
      <bottom style="medium">
        <color rgb="FF1F497D"/>
      </bottom>
      <diagonal/>
    </border>
    <border>
      <left/>
      <right style="thin">
        <color theme="8" tint="-0.499984740745262"/>
      </right>
      <top style="hair">
        <color rgb="FF1F497D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hair">
        <color rgb="FF1F497D"/>
      </top>
      <bottom/>
      <diagonal/>
    </border>
  </borders>
  <cellStyleXfs count="16">
    <xf numFmtId="0" fontId="0" fillId="0" borderId="0"/>
    <xf numFmtId="9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0" fontId="1" fillId="0" borderId="0">
      <alignment vertical="center"/>
    </xf>
    <xf numFmtId="0" fontId="2" fillId="0" borderId="0"/>
    <xf numFmtId="0" fontId="3" fillId="0" borderId="0"/>
    <xf numFmtId="0" fontId="3" fillId="0" borderId="0"/>
    <xf numFmtId="0" fontId="21" fillId="0" borderId="0"/>
    <xf numFmtId="0" fontId="1" fillId="0" borderId="0"/>
    <xf numFmtId="9" fontId="3" fillId="0" borderId="0" applyBorder="0" applyProtection="0"/>
    <xf numFmtId="165" fontId="21" fillId="0" borderId="0" applyBorder="0" applyProtection="0"/>
    <xf numFmtId="166" fontId="3" fillId="0" borderId="0" applyBorder="0" applyProtection="0"/>
    <xf numFmtId="167" fontId="1" fillId="0" borderId="0" applyBorder="0" applyProtection="0"/>
    <xf numFmtId="168" fontId="21" fillId="0" borderId="0" applyBorder="0" applyProtection="0"/>
    <xf numFmtId="168" fontId="21" fillId="0" borderId="0" applyBorder="0" applyProtection="0"/>
  </cellStyleXfs>
  <cellXfs count="225">
    <xf numFmtId="0" fontId="0" fillId="0" borderId="0" xfId="0"/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2" fontId="4" fillId="0" borderId="0" xfId="0" applyNumberFormat="1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4" fontId="4" fillId="0" borderId="0" xfId="0" applyNumberFormat="1" applyFont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10" fontId="5" fillId="0" borderId="1" xfId="0" applyNumberFormat="1" applyFont="1" applyBorder="1" applyAlignment="1" applyProtection="1">
      <alignment horizontal="right" vertical="center" wrapText="1"/>
      <protection hidden="1"/>
    </xf>
    <xf numFmtId="4" fontId="12" fillId="0" borderId="0" xfId="0" applyNumberFormat="1" applyFont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locked="0"/>
    </xf>
    <xf numFmtId="4" fontId="11" fillId="0" borderId="0" xfId="0" applyNumberFormat="1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9" fillId="0" borderId="4" xfId="0" applyFont="1" applyBorder="1" applyAlignment="1" applyProtection="1">
      <alignment horizontal="right" vertical="center" wrapText="1"/>
      <protection hidden="1"/>
    </xf>
    <xf numFmtId="4" fontId="11" fillId="0" borderId="0" xfId="0" applyNumberFormat="1" applyFont="1" applyBorder="1" applyAlignment="1" applyProtection="1">
      <alignment horizontal="left" vertical="center" wrapText="1"/>
      <protection hidden="1"/>
    </xf>
    <xf numFmtId="4" fontId="12" fillId="0" borderId="0" xfId="0" applyNumberFormat="1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right" vertical="center" wrapText="1"/>
      <protection hidden="1"/>
    </xf>
    <xf numFmtId="0" fontId="8" fillId="0" borderId="5" xfId="0" applyFont="1" applyBorder="1" applyAlignment="1" applyProtection="1">
      <alignment horizontal="justify" vertical="center" wrapText="1"/>
      <protection hidden="1"/>
    </xf>
    <xf numFmtId="4" fontId="4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4" fontId="4" fillId="0" borderId="5" xfId="0" applyNumberFormat="1" applyFont="1" applyBorder="1" applyAlignment="1" applyProtection="1">
      <alignment horizontal="right" vertical="center" wrapText="1"/>
      <protection hidden="1"/>
    </xf>
    <xf numFmtId="4" fontId="6" fillId="0" borderId="0" xfId="0" applyNumberFormat="1" applyFont="1" applyBorder="1" applyAlignment="1" applyProtection="1">
      <alignment vertical="center" wrapText="1"/>
      <protection hidden="1"/>
    </xf>
    <xf numFmtId="4" fontId="10" fillId="0" borderId="9" xfId="0" applyNumberFormat="1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right" vertical="center" wrapText="1"/>
      <protection hidden="1"/>
    </xf>
    <xf numFmtId="0" fontId="8" fillId="0" borderId="10" xfId="0" applyFont="1" applyBorder="1" applyAlignment="1" applyProtection="1">
      <alignment horizontal="justify" vertical="center" wrapText="1"/>
      <protection hidden="1"/>
    </xf>
    <xf numFmtId="4" fontId="4" fillId="0" borderId="10" xfId="0" applyNumberFormat="1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4" fontId="4" fillId="0" borderId="11" xfId="0" applyNumberFormat="1" applyFont="1" applyBorder="1" applyAlignment="1" applyProtection="1">
      <alignment horizontal="right" vertical="center" wrapText="1"/>
      <protection hidden="1"/>
    </xf>
    <xf numFmtId="4" fontId="4" fillId="0" borderId="10" xfId="0" applyNumberFormat="1" applyFont="1" applyBorder="1" applyAlignment="1" applyProtection="1">
      <alignment horizontal="right" vertical="center" wrapText="1"/>
      <protection hidden="1"/>
    </xf>
    <xf numFmtId="0" fontId="8" fillId="0" borderId="12" xfId="0" applyFont="1" applyBorder="1" applyAlignment="1" applyProtection="1">
      <alignment horizontal="right" vertical="center" wrapText="1"/>
      <protection hidden="1"/>
    </xf>
    <xf numFmtId="0" fontId="8" fillId="0" borderId="12" xfId="0" applyFont="1" applyBorder="1" applyAlignment="1" applyProtection="1">
      <alignment horizontal="justify" vertical="center" wrapText="1"/>
      <protection hidden="1"/>
    </xf>
    <xf numFmtId="4" fontId="4" fillId="0" borderId="12" xfId="0" applyNumberFormat="1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4" fontId="4" fillId="0" borderId="13" xfId="0" applyNumberFormat="1" applyFont="1" applyBorder="1" applyAlignment="1" applyProtection="1">
      <alignment horizontal="right" vertical="center" wrapText="1"/>
      <protection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1" fontId="4" fillId="0" borderId="14" xfId="0" applyNumberFormat="1" applyFont="1" applyBorder="1" applyAlignment="1" applyProtection="1">
      <alignment horizontal="left" vertical="center" wrapText="1"/>
      <protection hidden="1"/>
    </xf>
    <xf numFmtId="4" fontId="4" fillId="0" borderId="6" xfId="0" applyNumberFormat="1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4" fontId="4" fillId="0" borderId="8" xfId="0" applyNumberFormat="1" applyFont="1" applyBorder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4" fontId="4" fillId="0" borderId="15" xfId="0" applyNumberFormat="1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justify" vertical="center" wrapText="1"/>
      <protection hidden="1"/>
    </xf>
    <xf numFmtId="4" fontId="4" fillId="0" borderId="14" xfId="0" applyNumberFormat="1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4" fontId="8" fillId="0" borderId="17" xfId="0" applyNumberFormat="1" applyFont="1" applyBorder="1" applyAlignment="1" applyProtection="1">
      <alignment horizontal="right" vertical="center" wrapText="1"/>
      <protection hidden="1"/>
    </xf>
    <xf numFmtId="4" fontId="8" fillId="0" borderId="0" xfId="0" applyNumberFormat="1" applyFont="1" applyBorder="1" applyAlignment="1" applyProtection="1">
      <alignment horizontal="right" vertical="center" wrapText="1"/>
      <protection hidden="1"/>
    </xf>
    <xf numFmtId="2" fontId="4" fillId="0" borderId="10" xfId="0" applyNumberFormat="1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right" vertical="center" wrapText="1"/>
      <protection hidden="1"/>
    </xf>
    <xf numFmtId="4" fontId="8" fillId="0" borderId="19" xfId="0" applyNumberFormat="1" applyFont="1" applyBorder="1" applyAlignment="1" applyProtection="1">
      <alignment horizontal="right" vertical="center" wrapText="1"/>
      <protection hidden="1"/>
    </xf>
    <xf numFmtId="4" fontId="8" fillId="0" borderId="18" xfId="0" applyNumberFormat="1" applyFont="1" applyBorder="1" applyAlignment="1" applyProtection="1">
      <alignment horizontal="right" vertical="center" wrapText="1"/>
      <protection hidden="1"/>
    </xf>
    <xf numFmtId="4" fontId="8" fillId="0" borderId="20" xfId="0" applyNumberFormat="1" applyFont="1" applyBorder="1" applyAlignment="1" applyProtection="1">
      <alignment horizontal="right" vertical="center" wrapText="1"/>
      <protection hidden="1"/>
    </xf>
    <xf numFmtId="4" fontId="4" fillId="0" borderId="0" xfId="0" applyNumberFormat="1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1" fillId="0" borderId="21" xfId="0" applyFont="1" applyBorder="1" applyAlignment="1" applyProtection="1">
      <alignment horizontal="center" vertical="center"/>
      <protection hidden="1"/>
    </xf>
    <xf numFmtId="0" fontId="11" fillId="2" borderId="21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10" fontId="4" fillId="2" borderId="0" xfId="1" applyNumberFormat="1" applyFont="1" applyFill="1" applyBorder="1" applyAlignment="1" applyProtection="1">
      <alignment vertical="center"/>
      <protection locked="0"/>
    </xf>
    <xf numFmtId="0" fontId="3" fillId="0" borderId="23" xfId="7" applyFont="1" applyBorder="1" applyAlignment="1">
      <alignment vertical="center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vertical="center"/>
      <protection hidden="1"/>
    </xf>
    <xf numFmtId="10" fontId="4" fillId="2" borderId="24" xfId="1" applyNumberFormat="1" applyFont="1" applyFill="1" applyBorder="1" applyAlignment="1" applyProtection="1">
      <alignment vertical="center"/>
      <protection locked="0"/>
    </xf>
    <xf numFmtId="10" fontId="4" fillId="2" borderId="0" xfId="1" applyNumberFormat="1" applyFont="1" applyFill="1" applyBorder="1" applyAlignment="1" applyProtection="1">
      <alignment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vertical="center"/>
      <protection hidden="1"/>
    </xf>
    <xf numFmtId="10" fontId="4" fillId="2" borderId="1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8" fillId="0" borderId="23" xfId="7" applyFont="1" applyBorder="1" applyAlignment="1">
      <alignment vertical="center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10" fontId="4" fillId="0" borderId="10" xfId="0" applyNumberFormat="1" applyFont="1" applyBorder="1" applyAlignment="1" applyProtection="1">
      <alignment vertical="center"/>
      <protection hidden="1"/>
    </xf>
    <xf numFmtId="0" fontId="4" fillId="0" borderId="25" xfId="0" applyFont="1" applyBorder="1" applyProtection="1"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vertical="center"/>
      <protection hidden="1"/>
    </xf>
    <xf numFmtId="10" fontId="4" fillId="0" borderId="26" xfId="1" applyNumberFormat="1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hidden="1"/>
    </xf>
    <xf numFmtId="0" fontId="13" fillId="0" borderId="0" xfId="7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vertical="center"/>
      <protection hidden="1"/>
    </xf>
    <xf numFmtId="10" fontId="4" fillId="0" borderId="0" xfId="1" applyNumberFormat="1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hidden="1"/>
    </xf>
    <xf numFmtId="10" fontId="4" fillId="0" borderId="24" xfId="1" applyNumberFormat="1" applyFont="1" applyBorder="1" applyAlignment="1" applyProtection="1">
      <alignment vertical="center"/>
      <protection locked="0"/>
    </xf>
    <xf numFmtId="10" fontId="4" fillId="0" borderId="0" xfId="1" applyNumberFormat="1" applyFont="1" applyBorder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10" fontId="4" fillId="0" borderId="10" xfId="1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protection hidden="1"/>
    </xf>
    <xf numFmtId="0" fontId="8" fillId="0" borderId="18" xfId="0" applyFont="1" applyBorder="1" applyProtection="1">
      <protection hidden="1"/>
    </xf>
    <xf numFmtId="0" fontId="8" fillId="0" borderId="18" xfId="0" applyFont="1" applyBorder="1" applyAlignment="1" applyProtection="1">
      <alignment vertical="center"/>
      <protection hidden="1"/>
    </xf>
    <xf numFmtId="10" fontId="8" fillId="2" borderId="18" xfId="1" applyNumberFormat="1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3" fillId="0" borderId="0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17" fillId="0" borderId="0" xfId="7" applyFont="1" applyBorder="1" applyAlignment="1">
      <alignment horizontal="center" vertical="center" wrapText="1"/>
    </xf>
    <xf numFmtId="0" fontId="3" fillId="0" borderId="0" xfId="7" applyFont="1" applyBorder="1" applyAlignment="1">
      <alignment vertical="center"/>
    </xf>
    <xf numFmtId="0" fontId="4" fillId="0" borderId="27" xfId="0" applyFont="1" applyBorder="1" applyProtection="1">
      <protection hidden="1"/>
    </xf>
    <xf numFmtId="0" fontId="3" fillId="0" borderId="27" xfId="7" applyFont="1" applyBorder="1" applyAlignment="1">
      <alignment vertical="center"/>
    </xf>
    <xf numFmtId="0" fontId="18" fillId="0" borderId="0" xfId="7" applyFont="1" applyBorder="1" applyAlignment="1">
      <alignment vertical="center"/>
    </xf>
    <xf numFmtId="0" fontId="12" fillId="0" borderId="0" xfId="0" applyFont="1" applyAlignment="1" applyProtection="1">
      <alignment vertical="center" wrapText="1"/>
      <protection hidden="1"/>
    </xf>
    <xf numFmtId="0" fontId="20" fillId="0" borderId="0" xfId="0" applyFont="1" applyBorder="1" applyProtection="1">
      <protection hidden="1"/>
    </xf>
    <xf numFmtId="170" fontId="6" fillId="0" borderId="14" xfId="11" applyNumberFormat="1" applyFont="1" applyFill="1" applyBorder="1" applyAlignment="1" applyProtection="1">
      <alignment horizontal="center" vertical="center" wrapText="1"/>
      <protection hidden="1"/>
    </xf>
    <xf numFmtId="4" fontId="8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Border="1" applyAlignment="1" applyProtection="1">
      <alignment horizontal="right" vertical="center" wrapText="1"/>
      <protection hidden="1"/>
    </xf>
    <xf numFmtId="4" fontId="4" fillId="0" borderId="14" xfId="0" applyNumberFormat="1" applyFont="1" applyBorder="1" applyAlignment="1" applyProtection="1">
      <alignment horizontal="right" vertical="center" wrapText="1"/>
      <protection hidden="1"/>
    </xf>
    <xf numFmtId="4" fontId="4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center" vertical="center" wrapText="1"/>
      <protection hidden="1"/>
    </xf>
    <xf numFmtId="4" fontId="8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8" fillId="0" borderId="18" xfId="0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right" vertical="center" wrapText="1"/>
      <protection hidden="1"/>
    </xf>
    <xf numFmtId="0" fontId="4" fillId="0" borderId="14" xfId="0" applyFont="1" applyBorder="1" applyAlignment="1" applyProtection="1">
      <alignment horizontal="justify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14" fontId="26" fillId="0" borderId="1" xfId="0" applyNumberFormat="1" applyFont="1" applyBorder="1" applyAlignment="1" applyProtection="1">
      <alignment horizontal="right" vertical="center" wrapText="1"/>
      <protection locked="0"/>
    </xf>
    <xf numFmtId="4" fontId="8" fillId="0" borderId="38" xfId="0" applyNumberFormat="1" applyFont="1" applyBorder="1" applyAlignment="1" applyProtection="1">
      <alignment horizontal="right" vertical="center" wrapText="1"/>
      <protection hidden="1"/>
    </xf>
    <xf numFmtId="4" fontId="4" fillId="0" borderId="38" xfId="0" applyNumberFormat="1" applyFont="1" applyBorder="1" applyAlignment="1" applyProtection="1">
      <alignment horizontal="center" vertical="center" wrapText="1"/>
      <protection hidden="1"/>
    </xf>
    <xf numFmtId="4" fontId="4" fillId="4" borderId="37" xfId="0" applyNumberFormat="1" applyFont="1" applyFill="1" applyBorder="1" applyAlignment="1" applyProtection="1">
      <alignment horizontal="center" vertical="center" wrapText="1"/>
      <protection hidden="1"/>
    </xf>
    <xf numFmtId="170" fontId="6" fillId="0" borderId="37" xfId="11" applyNumberFormat="1" applyFont="1" applyFill="1" applyBorder="1" applyAlignment="1" applyProtection="1">
      <alignment horizontal="center" vertical="center" wrapText="1"/>
      <protection hidden="1"/>
    </xf>
    <xf numFmtId="4" fontId="8" fillId="4" borderId="37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37" xfId="0" applyFont="1" applyFill="1" applyBorder="1" applyAlignment="1" applyProtection="1">
      <alignment horizontal="center" vertical="center" wrapText="1"/>
      <protection hidden="1"/>
    </xf>
    <xf numFmtId="0" fontId="4" fillId="0" borderId="37" xfId="0" applyFont="1" applyFill="1" applyBorder="1" applyAlignment="1" applyProtection="1">
      <alignment horizontal="center" vertical="center" wrapText="1"/>
      <protection hidden="1"/>
    </xf>
    <xf numFmtId="2" fontId="4" fillId="0" borderId="38" xfId="0" applyNumberFormat="1" applyFont="1" applyFill="1" applyBorder="1" applyAlignment="1" applyProtection="1">
      <alignment horizontal="center" vertical="center" wrapText="1"/>
      <protection hidden="1"/>
    </xf>
    <xf numFmtId="170" fontId="6" fillId="0" borderId="44" xfId="11" applyNumberFormat="1" applyFont="1" applyFill="1" applyBorder="1" applyAlignment="1" applyProtection="1">
      <alignment horizontal="center" vertical="center" wrapText="1"/>
      <protection hidden="1"/>
    </xf>
    <xf numFmtId="0" fontId="8" fillId="0" borderId="45" xfId="0" applyFont="1" applyBorder="1" applyAlignment="1" applyProtection="1">
      <alignment horizontal="center" vertical="center" wrapText="1"/>
      <protection hidden="1"/>
    </xf>
    <xf numFmtId="0" fontId="4" fillId="4" borderId="46" xfId="0" applyFont="1" applyFill="1" applyBorder="1" applyAlignment="1" applyProtection="1">
      <alignment horizontal="justify" vertical="center" wrapText="1"/>
      <protection hidden="1"/>
    </xf>
    <xf numFmtId="10" fontId="4" fillId="0" borderId="46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46" xfId="0" applyFont="1" applyFill="1" applyBorder="1" applyAlignment="1" applyProtection="1">
      <alignment horizontal="center" vertical="center" wrapText="1"/>
      <protection hidden="1"/>
    </xf>
    <xf numFmtId="0" fontId="4" fillId="0" borderId="46" xfId="0" applyFont="1" applyFill="1" applyBorder="1" applyAlignment="1" applyProtection="1">
      <alignment horizontal="center" vertical="center" wrapText="1"/>
      <protection hidden="1"/>
    </xf>
    <xf numFmtId="0" fontId="8" fillId="0" borderId="45" xfId="0" applyFont="1" applyFill="1" applyBorder="1" applyAlignment="1" applyProtection="1">
      <alignment horizontal="center" vertical="center" wrapText="1"/>
      <protection hidden="1"/>
    </xf>
    <xf numFmtId="10" fontId="4" fillId="0" borderId="47" xfId="0" applyNumberFormat="1" applyFont="1" applyFill="1" applyBorder="1" applyAlignment="1" applyProtection="1">
      <alignment horizontal="center" vertical="center" wrapText="1"/>
      <protection hidden="1"/>
    </xf>
    <xf numFmtId="171" fontId="8" fillId="0" borderId="21" xfId="11" applyNumberFormat="1" applyFont="1" applyBorder="1" applyAlignment="1" applyProtection="1">
      <alignment horizontal="right" vertical="center" wrapText="1"/>
      <protection hidden="1"/>
    </xf>
    <xf numFmtId="10" fontId="8" fillId="0" borderId="4" xfId="0" applyNumberFormat="1" applyFont="1" applyBorder="1" applyAlignment="1" applyProtection="1">
      <alignment horizontal="right" vertical="center" wrapText="1"/>
      <protection hidden="1"/>
    </xf>
    <xf numFmtId="4" fontId="8" fillId="0" borderId="2" xfId="0" applyNumberFormat="1" applyFont="1" applyBorder="1" applyAlignment="1" applyProtection="1">
      <alignment horizontal="right" vertical="center" wrapText="1"/>
      <protection hidden="1"/>
    </xf>
    <xf numFmtId="0" fontId="33" fillId="0" borderId="0" xfId="0" applyFont="1" applyAlignment="1" applyProtection="1">
      <alignment vertical="center" wrapText="1"/>
      <protection hidden="1"/>
    </xf>
    <xf numFmtId="0" fontId="34" fillId="0" borderId="0" xfId="0" applyFont="1" applyBorder="1" applyAlignment="1" applyProtection="1">
      <alignment vertical="center" wrapText="1"/>
      <protection hidden="1"/>
    </xf>
    <xf numFmtId="0" fontId="35" fillId="0" borderId="0" xfId="0" applyFont="1" applyBorder="1" applyAlignment="1" applyProtection="1">
      <alignment vertical="center" wrapText="1"/>
      <protection hidden="1"/>
    </xf>
    <xf numFmtId="0" fontId="35" fillId="0" borderId="0" xfId="0" applyFont="1" applyBorder="1" applyAlignment="1" applyProtection="1">
      <alignment horizontal="left" vertical="center" wrapText="1"/>
      <protection hidden="1"/>
    </xf>
    <xf numFmtId="0" fontId="34" fillId="0" borderId="0" xfId="0" applyFont="1" applyBorder="1" applyAlignment="1" applyProtection="1">
      <alignment horizontal="left" vertical="center" wrapText="1"/>
      <protection hidden="1"/>
    </xf>
    <xf numFmtId="0" fontId="33" fillId="0" borderId="0" xfId="0" applyFont="1" applyBorder="1" applyAlignment="1" applyProtection="1">
      <alignment vertical="center" wrapText="1"/>
      <protection hidden="1"/>
    </xf>
    <xf numFmtId="10" fontId="33" fillId="0" borderId="0" xfId="0" applyNumberFormat="1" applyFont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4" fontId="33" fillId="0" borderId="0" xfId="0" applyNumberFormat="1" applyFont="1" applyAlignment="1" applyProtection="1">
      <alignment vertical="center" wrapText="1"/>
      <protection hidden="1"/>
    </xf>
    <xf numFmtId="0" fontId="36" fillId="0" borderId="0" xfId="0" applyFont="1" applyAlignment="1" applyProtection="1">
      <alignment vertical="center" wrapText="1"/>
      <protection hidden="1"/>
    </xf>
    <xf numFmtId="4" fontId="8" fillId="0" borderId="49" xfId="0" applyNumberFormat="1" applyFont="1" applyBorder="1" applyAlignment="1" applyProtection="1">
      <alignment horizontal="right" vertical="center" wrapText="1"/>
      <protection hidden="1"/>
    </xf>
    <xf numFmtId="10" fontId="8" fillId="0" borderId="50" xfId="1" applyNumberFormat="1" applyFont="1" applyBorder="1" applyAlignment="1" applyProtection="1">
      <alignment horizontal="right" vertical="center" wrapText="1"/>
      <protection hidden="1"/>
    </xf>
    <xf numFmtId="10" fontId="8" fillId="0" borderId="50" xfId="0" applyNumberFormat="1" applyFont="1" applyBorder="1" applyAlignment="1" applyProtection="1">
      <alignment horizontal="right" vertical="center" wrapText="1"/>
      <protection hidden="1"/>
    </xf>
    <xf numFmtId="10" fontId="8" fillId="0" borderId="52" xfId="0" applyNumberFormat="1" applyFont="1" applyBorder="1" applyAlignment="1" applyProtection="1">
      <alignment horizontal="right" vertical="center" wrapText="1"/>
      <protection hidden="1"/>
    </xf>
    <xf numFmtId="10" fontId="8" fillId="0" borderId="43" xfId="0" applyNumberFormat="1" applyFont="1" applyBorder="1" applyAlignment="1" applyProtection="1">
      <alignment horizontal="right" vertical="center" wrapText="1"/>
      <protection hidden="1"/>
    </xf>
    <xf numFmtId="0" fontId="8" fillId="0" borderId="51" xfId="0" applyFont="1" applyBorder="1" applyAlignment="1" applyProtection="1">
      <alignment horizontal="right" vertical="center" wrapText="1"/>
      <protection hidden="1"/>
    </xf>
    <xf numFmtId="171" fontId="8" fillId="0" borderId="29" xfId="11" applyNumberFormat="1" applyFont="1" applyBorder="1" applyAlignment="1" applyProtection="1">
      <alignment horizontal="right" vertical="center" wrapText="1"/>
      <protection hidden="1"/>
    </xf>
    <xf numFmtId="0" fontId="8" fillId="0" borderId="48" xfId="0" applyFont="1" applyBorder="1" applyAlignment="1" applyProtection="1">
      <alignment horizontal="right" vertical="center" wrapText="1"/>
      <protection hidden="1"/>
    </xf>
    <xf numFmtId="0" fontId="0" fillId="0" borderId="0" xfId="0" applyProtection="1"/>
    <xf numFmtId="4" fontId="4" fillId="0" borderId="8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32" fillId="0" borderId="1" xfId="0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hidden="1"/>
    </xf>
    <xf numFmtId="2" fontId="10" fillId="0" borderId="7" xfId="0" applyNumberFormat="1" applyFont="1" applyBorder="1" applyAlignment="1" applyProtection="1">
      <alignment horizontal="center" vertical="center" wrapText="1"/>
      <protection hidden="1"/>
    </xf>
    <xf numFmtId="4" fontId="10" fillId="0" borderId="8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8" fillId="0" borderId="18" xfId="0" applyFont="1" applyBorder="1" applyAlignment="1" applyProtection="1">
      <alignment horizontal="right" vertical="center" wrapText="1"/>
      <protection hidden="1"/>
    </xf>
    <xf numFmtId="0" fontId="8" fillId="0" borderId="2" xfId="0" applyFont="1" applyBorder="1" applyAlignment="1" applyProtection="1">
      <alignment horizontal="right" vertical="center" wrapText="1"/>
      <protection hidden="1"/>
    </xf>
    <xf numFmtId="4" fontId="10" fillId="0" borderId="7" xfId="0" applyNumberFormat="1" applyFont="1" applyBorder="1" applyAlignment="1" applyProtection="1">
      <alignment horizontal="center" vertical="center" wrapText="1"/>
      <protection hidden="1"/>
    </xf>
    <xf numFmtId="2" fontId="10" fillId="0" borderId="33" xfId="0" applyNumberFormat="1" applyFont="1" applyBorder="1" applyAlignment="1" applyProtection="1">
      <alignment horizontal="center" vertical="center" wrapText="1"/>
      <protection hidden="1"/>
    </xf>
    <xf numFmtId="2" fontId="10" fillId="0" borderId="34" xfId="0" applyNumberFormat="1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right" vertical="center" wrapText="1"/>
      <protection hidden="1"/>
    </xf>
    <xf numFmtId="0" fontId="4" fillId="0" borderId="12" xfId="0" applyFont="1" applyBorder="1" applyAlignment="1" applyProtection="1">
      <alignment horizontal="justify" vertical="center" wrapText="1"/>
      <protection hidden="1"/>
    </xf>
    <xf numFmtId="4" fontId="4" fillId="0" borderId="12" xfId="0" applyNumberFormat="1" applyFont="1" applyBorder="1" applyAlignment="1" applyProtection="1">
      <alignment horizontal="right" vertical="center" wrapText="1"/>
      <protection hidden="1"/>
    </xf>
    <xf numFmtId="0" fontId="4" fillId="0" borderId="26" xfId="0" applyFont="1" applyBorder="1" applyAlignment="1" applyProtection="1">
      <alignment horizontal="right" vertical="center" wrapText="1"/>
      <protection hidden="1"/>
    </xf>
    <xf numFmtId="169" fontId="11" fillId="2" borderId="30" xfId="11" applyNumberFormat="1" applyFont="1" applyFill="1" applyBorder="1" applyAlignment="1" applyProtection="1">
      <alignment horizontal="center" vertical="center" wrapText="1"/>
      <protection hidden="1"/>
    </xf>
    <xf numFmtId="169" fontId="11" fillId="2" borderId="31" xfId="1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24" xfId="0" applyFont="1" applyBorder="1" applyAlignment="1" applyProtection="1">
      <alignment horizontal="center" vertical="center" wrapText="1"/>
      <protection hidden="1"/>
    </xf>
    <xf numFmtId="165" fontId="31" fillId="0" borderId="35" xfId="11" applyFont="1" applyFill="1" applyBorder="1" applyAlignment="1" applyProtection="1">
      <alignment horizontal="center" vertical="center" wrapText="1"/>
    </xf>
    <xf numFmtId="165" fontId="31" fillId="0" borderId="36" xfId="11" applyFont="1" applyFill="1" applyBorder="1" applyAlignment="1" applyProtection="1">
      <alignment horizontal="center" vertical="center" wrapText="1"/>
    </xf>
    <xf numFmtId="165" fontId="31" fillId="0" borderId="32" xfId="11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right" vertical="center" wrapText="1"/>
      <protection hidden="1"/>
    </xf>
    <xf numFmtId="0" fontId="4" fillId="0" borderId="14" xfId="0" applyFont="1" applyBorder="1" applyAlignment="1" applyProtection="1">
      <alignment horizontal="justify" vertical="center" wrapText="1"/>
      <protection hidden="1"/>
    </xf>
    <xf numFmtId="4" fontId="4" fillId="0" borderId="39" xfId="0" applyNumberFormat="1" applyFont="1" applyBorder="1" applyAlignment="1" applyProtection="1">
      <alignment horizontal="right" vertical="center" wrapText="1"/>
      <protection hidden="1"/>
    </xf>
    <xf numFmtId="0" fontId="4" fillId="0" borderId="41" xfId="0" applyFont="1" applyBorder="1" applyAlignment="1" applyProtection="1">
      <alignment horizontal="right" vertical="center" wrapTex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4" fontId="4" fillId="0" borderId="6" xfId="0" applyNumberFormat="1" applyFont="1" applyBorder="1" applyAlignment="1" applyProtection="1">
      <alignment horizontal="right" vertical="center" wrapText="1"/>
      <protection hidden="1"/>
    </xf>
    <xf numFmtId="0" fontId="4" fillId="0" borderId="40" xfId="0" applyFont="1" applyBorder="1" applyAlignment="1" applyProtection="1">
      <alignment horizontal="right" vertical="center" wrapText="1"/>
      <protection hidden="1"/>
    </xf>
    <xf numFmtId="0" fontId="4" fillId="0" borderId="28" xfId="0" applyFont="1" applyBorder="1" applyAlignment="1" applyProtection="1">
      <alignment horizontal="right" vertical="center" wrapText="1"/>
      <protection hidden="1"/>
    </xf>
    <xf numFmtId="0" fontId="4" fillId="0" borderId="24" xfId="0" applyFont="1" applyBorder="1" applyAlignment="1" applyProtection="1">
      <alignment horizontal="right" vertical="center" wrapText="1"/>
      <protection hidden="1"/>
    </xf>
    <xf numFmtId="0" fontId="4" fillId="0" borderId="28" xfId="0" applyFont="1" applyBorder="1" applyAlignment="1" applyProtection="1">
      <alignment horizontal="left" vertical="center" wrapText="1"/>
      <protection hidden="1"/>
    </xf>
    <xf numFmtId="0" fontId="4" fillId="0" borderId="24" xfId="0" applyFont="1" applyBorder="1" applyAlignment="1" applyProtection="1">
      <alignment horizontal="left" vertical="center" wrapText="1"/>
      <protection hidden="1"/>
    </xf>
    <xf numFmtId="0" fontId="4" fillId="0" borderId="38" xfId="0" applyFont="1" applyBorder="1" applyAlignment="1" applyProtection="1">
      <alignment horizontal="right" vertical="center" wrapText="1"/>
      <protection hidden="1"/>
    </xf>
    <xf numFmtId="0" fontId="4" fillId="0" borderId="54" xfId="0" applyFont="1" applyBorder="1" applyAlignment="1" applyProtection="1">
      <alignment horizontal="righ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4" fontId="4" fillId="0" borderId="26" xfId="0" applyNumberFormat="1" applyFont="1" applyBorder="1" applyAlignment="1" applyProtection="1">
      <alignment horizontal="righ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55" xfId="0" applyFont="1" applyBorder="1" applyAlignment="1" applyProtection="1">
      <alignment horizontal="right" vertical="center" wrapText="1"/>
      <protection hidden="1"/>
    </xf>
    <xf numFmtId="4" fontId="4" fillId="0" borderId="42" xfId="0" applyNumberFormat="1" applyFont="1" applyBorder="1" applyAlignment="1" applyProtection="1">
      <alignment horizontal="right" vertical="center" wrapText="1"/>
      <protection hidden="1"/>
    </xf>
    <xf numFmtId="0" fontId="8" fillId="0" borderId="48" xfId="0" applyFont="1" applyBorder="1" applyAlignment="1" applyProtection="1">
      <alignment horizontal="right" vertical="center" wrapText="1"/>
      <protection hidden="1"/>
    </xf>
    <xf numFmtId="4" fontId="8" fillId="0" borderId="53" xfId="0" applyNumberFormat="1" applyFont="1" applyBorder="1" applyAlignment="1" applyProtection="1">
      <alignment horizontal="right" vertical="center" wrapText="1"/>
      <protection hidden="1"/>
    </xf>
    <xf numFmtId="4" fontId="8" fillId="0" borderId="2" xfId="0" applyNumberFormat="1" applyFont="1" applyBorder="1" applyAlignment="1" applyProtection="1">
      <alignment horizontal="right" vertical="center" wrapText="1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7" fillId="3" borderId="22" xfId="7" applyFont="1" applyFill="1" applyBorder="1" applyAlignment="1">
      <alignment horizontal="center" vertical="center"/>
    </xf>
    <xf numFmtId="0" fontId="13" fillId="0" borderId="0" xfId="7" applyFont="1" applyBorder="1" applyAlignment="1">
      <alignment horizontal="justify" vertical="center"/>
    </xf>
    <xf numFmtId="0" fontId="15" fillId="0" borderId="23" xfId="7" applyFont="1" applyBorder="1" applyAlignment="1">
      <alignment horizontal="justify" vertical="center" wrapText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</cellXfs>
  <cellStyles count="16">
    <cellStyle name="Moeda 2" xfId="2"/>
    <cellStyle name="Moeda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 2" xfId="9"/>
    <cellStyle name="Porcentagem" xfId="1" builtinId="5"/>
    <cellStyle name="Porcentagem 2" xfId="10"/>
    <cellStyle name="Separador de milhares_PREÇOS_ECT Taquara int A" xfId="11"/>
    <cellStyle name="TableStyleLight1" xfId="12"/>
    <cellStyle name="Vírgula 2" xfId="13"/>
    <cellStyle name="Vírgula 3" xfId="14"/>
    <cellStyle name="Vírgula 4" xfId="15"/>
  </cellStyles>
  <dxfs count="164"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theme="4" tint="0.79998168889431442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215968"/>
      <rgbColor rgb="FF31859C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W256"/>
  <sheetViews>
    <sheetView showGridLines="0" tabSelected="1" topLeftCell="A239" zoomScaleNormal="100" workbookViewId="0">
      <selection activeCell="G6" sqref="G6"/>
    </sheetView>
  </sheetViews>
  <sheetFormatPr defaultRowHeight="15" x14ac:dyDescent="0.2"/>
  <cols>
    <col min="1" max="1" width="10.42578125" style="1" customWidth="1"/>
    <col min="2" max="2" width="76.28515625" style="2" customWidth="1"/>
    <col min="3" max="3" width="9.7109375" style="3" customWidth="1"/>
    <col min="4" max="4" width="6.7109375" style="4" customWidth="1"/>
    <col min="5" max="7" width="11.7109375" style="5" customWidth="1"/>
    <col min="8" max="10" width="11.42578125" style="46" customWidth="1"/>
    <col min="11" max="11" width="11.42578125" style="45" hidden="1" customWidth="1"/>
    <col min="12" max="217" width="11.42578125" style="46" customWidth="1"/>
    <col min="218" max="218" width="56.28515625" style="46" customWidth="1"/>
    <col min="219" max="1011" width="11.42578125" style="46" customWidth="1"/>
    <col min="1012" max="16384" width="9.140625" style="169"/>
  </cols>
  <sheetData>
    <row r="1" spans="1:226" ht="15" customHeight="1" x14ac:dyDescent="0.2">
      <c r="A1" s="171" t="s">
        <v>0</v>
      </c>
      <c r="B1" s="171"/>
      <c r="C1" s="171"/>
      <c r="D1" s="171"/>
      <c r="E1" s="171"/>
      <c r="F1" s="171"/>
      <c r="G1" s="171"/>
    </row>
    <row r="2" spans="1:226" ht="15" customHeight="1" x14ac:dyDescent="0.2">
      <c r="A2" s="171"/>
      <c r="B2" s="171"/>
      <c r="C2" s="171"/>
      <c r="D2" s="171"/>
      <c r="E2" s="171"/>
      <c r="F2" s="171"/>
      <c r="G2" s="171"/>
    </row>
    <row r="3" spans="1:226" ht="18.75" x14ac:dyDescent="0.2">
      <c r="A3" s="126"/>
      <c r="B3" s="126"/>
      <c r="C3" s="126"/>
      <c r="D3" s="126"/>
      <c r="E3" s="172" t="s">
        <v>485</v>
      </c>
      <c r="F3" s="172"/>
      <c r="G3" s="117" t="s">
        <v>486</v>
      </c>
    </row>
    <row r="4" spans="1:226" s="46" customFormat="1" ht="15" customHeight="1" x14ac:dyDescent="0.2">
      <c r="A4" s="6" t="s">
        <v>481</v>
      </c>
      <c r="B4" s="7"/>
      <c r="C4" s="7"/>
      <c r="D4" s="7"/>
      <c r="E4" s="172" t="s">
        <v>1</v>
      </c>
      <c r="F4" s="172"/>
      <c r="G4" s="8">
        <f>BDI!D21</f>
        <v>0.2499919211822661</v>
      </c>
    </row>
    <row r="5" spans="1:226" s="46" customFormat="1" ht="15" customHeight="1" x14ac:dyDescent="0.2">
      <c r="A5" s="6" t="s">
        <v>480</v>
      </c>
      <c r="B5" s="7"/>
      <c r="C5" s="7"/>
      <c r="D5" s="7"/>
      <c r="E5" s="172" t="s">
        <v>2</v>
      </c>
      <c r="F5" s="172"/>
      <c r="G5" s="8">
        <v>1.1122000000000001</v>
      </c>
    </row>
    <row r="6" spans="1:226" s="46" customFormat="1" x14ac:dyDescent="0.2">
      <c r="A6" s="6" t="s">
        <v>482</v>
      </c>
      <c r="B6" s="7"/>
      <c r="C6" s="7"/>
      <c r="D6" s="7"/>
      <c r="E6" s="172" t="s">
        <v>3</v>
      </c>
      <c r="F6" s="172"/>
      <c r="G6" s="130"/>
    </row>
    <row r="7" spans="1:226" ht="15.75" thickBot="1" x14ac:dyDescent="0.25">
      <c r="A7" s="173"/>
      <c r="B7" s="173"/>
      <c r="C7" s="173"/>
      <c r="D7" s="173"/>
      <c r="E7" s="173"/>
      <c r="F7" s="173"/>
      <c r="G7" s="173"/>
    </row>
    <row r="8" spans="1:226" s="11" customFormat="1" ht="15.75" thickBot="1" x14ac:dyDescent="0.25">
      <c r="A8" s="174" t="s">
        <v>4</v>
      </c>
      <c r="B8" s="174"/>
      <c r="C8" s="174"/>
      <c r="D8" s="174"/>
      <c r="E8" s="174"/>
      <c r="F8" s="174"/>
      <c r="G8" s="174"/>
      <c r="H8" s="10"/>
      <c r="I8" s="10"/>
      <c r="J8" s="10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</row>
    <row r="9" spans="1:226" s="17" customFormat="1" ht="22.5" x14ac:dyDescent="0.2">
      <c r="A9" s="12" t="s">
        <v>5</v>
      </c>
      <c r="B9" s="124"/>
      <c r="C9" s="12" t="s">
        <v>6</v>
      </c>
      <c r="D9" s="175"/>
      <c r="E9" s="175"/>
      <c r="F9" s="12" t="s">
        <v>7</v>
      </c>
      <c r="G9" s="13"/>
      <c r="H9" s="16"/>
      <c r="I9" s="16"/>
      <c r="J9" s="16"/>
      <c r="K9" s="14"/>
      <c r="L9" s="16"/>
      <c r="M9" s="15"/>
      <c r="N9" s="16"/>
      <c r="O9" s="16"/>
      <c r="P9" s="16"/>
      <c r="Q9" s="16"/>
      <c r="R9" s="16"/>
      <c r="S9" s="16"/>
      <c r="T9" s="16"/>
      <c r="U9" s="15"/>
      <c r="V9" s="16"/>
      <c r="W9" s="16"/>
      <c r="X9" s="16"/>
      <c r="Y9" s="16"/>
      <c r="Z9" s="16"/>
      <c r="AA9" s="16"/>
      <c r="AB9" s="16"/>
      <c r="AC9" s="15"/>
      <c r="AD9" s="16"/>
      <c r="AE9" s="16"/>
      <c r="AF9" s="16"/>
      <c r="AG9" s="16"/>
      <c r="AH9" s="16"/>
      <c r="AI9" s="16"/>
      <c r="AJ9" s="16"/>
      <c r="AK9" s="15"/>
      <c r="AL9" s="16"/>
      <c r="AM9" s="16"/>
      <c r="AN9" s="16"/>
      <c r="AO9" s="16"/>
      <c r="AP9" s="16"/>
      <c r="AQ9" s="16"/>
      <c r="AR9" s="16"/>
      <c r="AS9" s="15"/>
      <c r="AT9" s="16"/>
      <c r="AU9" s="16"/>
      <c r="AV9" s="16"/>
      <c r="AW9" s="16"/>
      <c r="AX9" s="16"/>
      <c r="AY9" s="16"/>
      <c r="AZ9" s="16"/>
      <c r="BA9" s="15"/>
      <c r="BB9" s="16"/>
      <c r="BC9" s="16"/>
      <c r="BD9" s="16"/>
      <c r="BE9" s="16"/>
      <c r="BF9" s="16"/>
      <c r="BG9" s="16"/>
      <c r="BH9" s="16"/>
      <c r="BI9" s="15"/>
      <c r="BJ9" s="16"/>
      <c r="BK9" s="16"/>
      <c r="BL9" s="16"/>
      <c r="BM9" s="16"/>
      <c r="BN9" s="16"/>
      <c r="BO9" s="16"/>
      <c r="BP9" s="16"/>
      <c r="BQ9" s="15"/>
      <c r="BR9" s="16"/>
      <c r="BS9" s="16"/>
      <c r="BT9" s="16"/>
      <c r="BU9" s="16"/>
      <c r="BV9" s="16"/>
      <c r="BW9" s="16"/>
      <c r="BX9" s="16"/>
      <c r="BY9" s="15"/>
      <c r="BZ9" s="16"/>
      <c r="CA9" s="16"/>
      <c r="CB9" s="16"/>
      <c r="CC9" s="16"/>
      <c r="CD9" s="16"/>
      <c r="CE9" s="16"/>
      <c r="CF9" s="16"/>
      <c r="CG9" s="15"/>
      <c r="CH9" s="16"/>
      <c r="CI9" s="16"/>
      <c r="CJ9" s="16"/>
      <c r="CK9" s="16"/>
      <c r="CL9" s="16"/>
      <c r="CM9" s="16"/>
      <c r="CN9" s="16"/>
      <c r="CO9" s="15"/>
      <c r="CP9" s="16"/>
      <c r="CQ9" s="16"/>
      <c r="CR9" s="16"/>
      <c r="CS9" s="16"/>
      <c r="CT9" s="16"/>
      <c r="CU9" s="16"/>
      <c r="CV9" s="16"/>
      <c r="CW9" s="15"/>
      <c r="CX9" s="16"/>
      <c r="CY9" s="16"/>
      <c r="CZ9" s="16"/>
      <c r="DA9" s="16"/>
      <c r="DB9" s="16"/>
      <c r="DC9" s="16"/>
      <c r="DD9" s="16"/>
      <c r="DE9" s="15"/>
      <c r="DF9" s="16"/>
      <c r="DG9" s="16"/>
      <c r="DH9" s="16"/>
      <c r="DI9" s="16"/>
      <c r="DJ9" s="16"/>
      <c r="DK9" s="16"/>
      <c r="DL9" s="16"/>
      <c r="DM9" s="15"/>
      <c r="DN9" s="16"/>
      <c r="DO9" s="16"/>
      <c r="DP9" s="16"/>
      <c r="DQ9" s="16"/>
      <c r="DR9" s="16"/>
      <c r="DS9" s="16"/>
      <c r="DT9" s="16"/>
      <c r="DU9" s="15"/>
      <c r="DV9" s="16"/>
      <c r="DW9" s="16"/>
      <c r="DX9" s="16"/>
      <c r="DY9" s="16"/>
      <c r="DZ9" s="16"/>
      <c r="EA9" s="16"/>
      <c r="EB9" s="16"/>
      <c r="EC9" s="15"/>
      <c r="ED9" s="16"/>
      <c r="EE9" s="16"/>
      <c r="EF9" s="16"/>
      <c r="EG9" s="16"/>
      <c r="EH9" s="16"/>
      <c r="EI9" s="16"/>
      <c r="EJ9" s="16"/>
      <c r="EK9" s="15"/>
      <c r="EL9" s="16"/>
      <c r="EM9" s="16"/>
      <c r="EN9" s="16"/>
      <c r="EO9" s="16"/>
      <c r="EP9" s="16"/>
      <c r="EQ9" s="16"/>
      <c r="ER9" s="16"/>
      <c r="ES9" s="15"/>
      <c r="ET9" s="16"/>
      <c r="EU9" s="16"/>
      <c r="EV9" s="16"/>
      <c r="EW9" s="16"/>
      <c r="EX9" s="16"/>
      <c r="EY9" s="16"/>
      <c r="EZ9" s="16"/>
      <c r="FA9" s="15"/>
      <c r="FB9" s="16"/>
      <c r="FC9" s="16"/>
      <c r="FD9" s="16"/>
      <c r="FE9" s="16"/>
      <c r="FF9" s="16"/>
      <c r="FG9" s="16"/>
      <c r="FH9" s="16"/>
      <c r="FI9" s="15"/>
      <c r="FJ9" s="16"/>
      <c r="FK9" s="16"/>
      <c r="FL9" s="16"/>
      <c r="FM9" s="16"/>
      <c r="FN9" s="16"/>
      <c r="FO9" s="16"/>
      <c r="FP9" s="16"/>
      <c r="FQ9" s="15"/>
      <c r="FR9" s="16"/>
      <c r="FS9" s="16"/>
      <c r="FT9" s="16"/>
      <c r="FU9" s="16"/>
      <c r="FV9" s="16"/>
      <c r="FW9" s="16"/>
      <c r="FX9" s="16"/>
      <c r="FY9" s="15"/>
      <c r="FZ9" s="16"/>
      <c r="GA9" s="16"/>
      <c r="GB9" s="16"/>
      <c r="GC9" s="16"/>
      <c r="GD9" s="16"/>
      <c r="GE9" s="16"/>
      <c r="GF9" s="16"/>
      <c r="GG9" s="15"/>
      <c r="GH9" s="16"/>
      <c r="GI9" s="16"/>
      <c r="GJ9" s="16"/>
      <c r="GK9" s="16"/>
      <c r="GL9" s="16"/>
      <c r="GM9" s="16"/>
      <c r="GN9" s="16"/>
      <c r="GO9" s="15"/>
      <c r="GP9" s="16"/>
      <c r="GQ9" s="16"/>
      <c r="GR9" s="16"/>
      <c r="GS9" s="16"/>
      <c r="GT9" s="16"/>
      <c r="GU9" s="16"/>
      <c r="GV9" s="16"/>
      <c r="GW9" s="15"/>
      <c r="GX9" s="16"/>
      <c r="GY9" s="16"/>
      <c r="GZ9" s="16"/>
      <c r="HA9" s="16"/>
      <c r="HB9" s="16"/>
      <c r="HC9" s="16"/>
      <c r="HD9" s="16"/>
      <c r="HE9" s="15"/>
      <c r="HF9" s="16"/>
      <c r="HG9" s="16"/>
      <c r="HH9" s="16"/>
      <c r="HI9" s="16"/>
      <c r="HJ9" s="16"/>
      <c r="HK9" s="16"/>
      <c r="HL9" s="16"/>
      <c r="HM9" s="15"/>
      <c r="HN9" s="16"/>
      <c r="HO9" s="16"/>
      <c r="HP9" s="16"/>
      <c r="HQ9" s="16"/>
      <c r="HR9" s="16"/>
    </row>
    <row r="10" spans="1:226" s="17" customFormat="1" ht="13.5" thickBot="1" x14ac:dyDescent="0.25">
      <c r="A10" s="18" t="s">
        <v>8</v>
      </c>
      <c r="B10" s="125"/>
      <c r="C10" s="18" t="s">
        <v>9</v>
      </c>
      <c r="D10" s="176"/>
      <c r="E10" s="176"/>
      <c r="F10" s="176"/>
      <c r="G10" s="176"/>
      <c r="H10" s="16"/>
      <c r="I10" s="15"/>
      <c r="J10" s="15"/>
      <c r="K10" s="19"/>
      <c r="L10" s="16"/>
      <c r="M10" s="15"/>
      <c r="N10" s="15"/>
      <c r="O10" s="16"/>
      <c r="P10" s="16"/>
      <c r="Q10" s="15"/>
      <c r="R10" s="15"/>
      <c r="S10" s="16"/>
      <c r="T10" s="16"/>
      <c r="U10" s="15"/>
      <c r="V10" s="15"/>
      <c r="W10" s="16"/>
      <c r="X10" s="16"/>
      <c r="Y10" s="15"/>
      <c r="Z10" s="15"/>
      <c r="AA10" s="16"/>
      <c r="AB10" s="16"/>
      <c r="AC10" s="15"/>
      <c r="AD10" s="15"/>
      <c r="AE10" s="16"/>
      <c r="AF10" s="16"/>
      <c r="AG10" s="15"/>
      <c r="AH10" s="15"/>
      <c r="AI10" s="16"/>
      <c r="AJ10" s="16"/>
      <c r="AK10" s="15"/>
      <c r="AL10" s="15"/>
      <c r="AM10" s="16"/>
      <c r="AN10" s="16"/>
      <c r="AO10" s="15"/>
      <c r="AP10" s="15"/>
      <c r="AQ10" s="16"/>
      <c r="AR10" s="16"/>
      <c r="AS10" s="15"/>
      <c r="AT10" s="15"/>
      <c r="AU10" s="16"/>
      <c r="AV10" s="16"/>
      <c r="AW10" s="15"/>
      <c r="AX10" s="15"/>
      <c r="AY10" s="16"/>
      <c r="AZ10" s="16"/>
      <c r="BA10" s="15"/>
      <c r="BB10" s="15"/>
      <c r="BC10" s="16"/>
      <c r="BD10" s="16"/>
      <c r="BE10" s="15"/>
      <c r="BF10" s="15"/>
      <c r="BG10" s="16"/>
      <c r="BH10" s="16"/>
      <c r="BI10" s="15"/>
      <c r="BJ10" s="15"/>
      <c r="BK10" s="16"/>
      <c r="BL10" s="16"/>
      <c r="BM10" s="15"/>
      <c r="BN10" s="15"/>
      <c r="BO10" s="16"/>
      <c r="BP10" s="16"/>
      <c r="BQ10" s="15"/>
      <c r="BR10" s="15"/>
      <c r="BS10" s="16"/>
      <c r="BT10" s="16"/>
      <c r="BU10" s="15"/>
      <c r="BV10" s="15"/>
      <c r="BW10" s="16"/>
      <c r="BX10" s="16"/>
      <c r="BY10" s="15"/>
      <c r="BZ10" s="15"/>
      <c r="CA10" s="16"/>
      <c r="CB10" s="16"/>
      <c r="CC10" s="15"/>
      <c r="CD10" s="15"/>
      <c r="CE10" s="16"/>
      <c r="CF10" s="16"/>
      <c r="CG10" s="15"/>
      <c r="CH10" s="15"/>
      <c r="CI10" s="16"/>
      <c r="CJ10" s="16"/>
      <c r="CK10" s="15"/>
      <c r="CL10" s="15"/>
      <c r="CM10" s="16"/>
      <c r="CN10" s="16"/>
      <c r="CO10" s="15"/>
      <c r="CP10" s="15"/>
      <c r="CQ10" s="16"/>
      <c r="CR10" s="16"/>
      <c r="CS10" s="15"/>
      <c r="CT10" s="15"/>
      <c r="CU10" s="16"/>
      <c r="CV10" s="16"/>
      <c r="CW10" s="15"/>
      <c r="CX10" s="15"/>
      <c r="CY10" s="16"/>
      <c r="CZ10" s="16"/>
      <c r="DA10" s="15"/>
      <c r="DB10" s="15"/>
      <c r="DC10" s="16"/>
      <c r="DD10" s="16"/>
      <c r="DE10" s="15"/>
      <c r="DF10" s="15"/>
      <c r="DG10" s="16"/>
      <c r="DH10" s="16"/>
      <c r="DI10" s="15"/>
      <c r="DJ10" s="15"/>
      <c r="DK10" s="16"/>
      <c r="DL10" s="16"/>
      <c r="DM10" s="15"/>
      <c r="DN10" s="15"/>
      <c r="DO10" s="16"/>
      <c r="DP10" s="16"/>
      <c r="DQ10" s="15"/>
      <c r="DR10" s="15"/>
      <c r="DS10" s="16"/>
      <c r="DT10" s="16"/>
      <c r="DU10" s="15"/>
      <c r="DV10" s="15"/>
      <c r="DW10" s="16"/>
      <c r="DX10" s="16"/>
      <c r="DY10" s="15"/>
      <c r="DZ10" s="15"/>
      <c r="EA10" s="16"/>
      <c r="EB10" s="16"/>
      <c r="EC10" s="15"/>
      <c r="ED10" s="15"/>
      <c r="EE10" s="16"/>
      <c r="EF10" s="16"/>
      <c r="EG10" s="15"/>
      <c r="EH10" s="15"/>
      <c r="EI10" s="16"/>
      <c r="EJ10" s="16"/>
      <c r="EK10" s="15"/>
      <c r="EL10" s="15"/>
      <c r="EM10" s="16"/>
      <c r="EN10" s="16"/>
      <c r="EO10" s="15"/>
      <c r="EP10" s="15"/>
      <c r="EQ10" s="16"/>
      <c r="ER10" s="16"/>
      <c r="ES10" s="15"/>
      <c r="ET10" s="15"/>
      <c r="EU10" s="16"/>
      <c r="EV10" s="16"/>
      <c r="EW10" s="15"/>
      <c r="EX10" s="15"/>
      <c r="EY10" s="16"/>
      <c r="EZ10" s="16"/>
      <c r="FA10" s="15"/>
      <c r="FB10" s="15"/>
      <c r="FC10" s="16"/>
      <c r="FD10" s="16"/>
      <c r="FE10" s="15"/>
      <c r="FF10" s="15"/>
      <c r="FG10" s="16"/>
      <c r="FH10" s="16"/>
      <c r="FI10" s="15"/>
      <c r="FJ10" s="15"/>
      <c r="FK10" s="16"/>
      <c r="FL10" s="16"/>
      <c r="FM10" s="15"/>
      <c r="FN10" s="15"/>
      <c r="FO10" s="16"/>
      <c r="FP10" s="16"/>
      <c r="FQ10" s="15"/>
      <c r="FR10" s="15"/>
      <c r="FS10" s="16"/>
      <c r="FT10" s="16"/>
      <c r="FU10" s="15"/>
      <c r="FV10" s="15"/>
      <c r="FW10" s="16"/>
      <c r="FX10" s="16"/>
      <c r="FY10" s="15"/>
      <c r="FZ10" s="15"/>
      <c r="GA10" s="16"/>
      <c r="GB10" s="16"/>
      <c r="GC10" s="15"/>
      <c r="GD10" s="15"/>
      <c r="GE10" s="16"/>
      <c r="GF10" s="16"/>
      <c r="GG10" s="15"/>
      <c r="GH10" s="15"/>
      <c r="GI10" s="16"/>
      <c r="GJ10" s="16"/>
      <c r="GK10" s="15"/>
      <c r="GL10" s="15"/>
      <c r="GM10" s="16"/>
      <c r="GN10" s="16"/>
      <c r="GO10" s="15"/>
      <c r="GP10" s="15"/>
      <c r="GQ10" s="16"/>
      <c r="GR10" s="16"/>
      <c r="GS10" s="15"/>
      <c r="GT10" s="15"/>
      <c r="GU10" s="16"/>
      <c r="GV10" s="16"/>
      <c r="GW10" s="15"/>
      <c r="GX10" s="15"/>
      <c r="GY10" s="16"/>
      <c r="GZ10" s="16"/>
      <c r="HA10" s="15"/>
      <c r="HB10" s="15"/>
      <c r="HC10" s="16"/>
      <c r="HD10" s="16"/>
      <c r="HE10" s="15"/>
      <c r="HF10" s="15"/>
      <c r="HG10" s="16"/>
      <c r="HH10" s="16"/>
      <c r="HI10" s="15"/>
      <c r="HJ10" s="15"/>
      <c r="HK10" s="16"/>
      <c r="HL10" s="16"/>
      <c r="HM10" s="15"/>
      <c r="HN10" s="15"/>
      <c r="HO10" s="16"/>
      <c r="HP10" s="16"/>
      <c r="HQ10" s="15"/>
      <c r="HR10" s="15"/>
    </row>
    <row r="11" spans="1:226" s="11" customFormat="1" ht="15.75" thickBot="1" x14ac:dyDescent="0.25">
      <c r="A11" s="174" t="s">
        <v>10</v>
      </c>
      <c r="B11" s="174"/>
      <c r="C11" s="174"/>
      <c r="D11" s="174"/>
      <c r="E11" s="174"/>
      <c r="F11" s="174"/>
      <c r="G11" s="174"/>
      <c r="H11" s="10"/>
      <c r="I11" s="21"/>
      <c r="J11" s="21"/>
      <c r="K11" s="20"/>
      <c r="L11" s="10"/>
      <c r="M11" s="21"/>
      <c r="N11" s="21"/>
      <c r="O11" s="10"/>
      <c r="P11" s="10"/>
      <c r="Q11" s="21"/>
      <c r="R11" s="21"/>
      <c r="S11" s="10"/>
      <c r="T11" s="10"/>
      <c r="U11" s="21"/>
      <c r="V11" s="21"/>
      <c r="W11" s="10"/>
      <c r="X11" s="10"/>
      <c r="Y11" s="21"/>
      <c r="Z11" s="21"/>
      <c r="AA11" s="10"/>
      <c r="AB11" s="10"/>
      <c r="AC11" s="21"/>
      <c r="AD11" s="21"/>
      <c r="AE11" s="10"/>
      <c r="AF11" s="10"/>
      <c r="AG11" s="21"/>
      <c r="AH11" s="21"/>
      <c r="AI11" s="10"/>
      <c r="AJ11" s="10"/>
      <c r="AK11" s="21"/>
      <c r="AL11" s="21"/>
      <c r="AM11" s="10"/>
      <c r="AN11" s="10"/>
      <c r="AO11" s="21"/>
      <c r="AP11" s="21"/>
      <c r="AQ11" s="10"/>
      <c r="AR11" s="10"/>
      <c r="AS11" s="21"/>
      <c r="AT11" s="21"/>
      <c r="AU11" s="10"/>
      <c r="AV11" s="10"/>
      <c r="AW11" s="21"/>
      <c r="AX11" s="21"/>
      <c r="AY11" s="10"/>
      <c r="AZ11" s="10"/>
      <c r="BA11" s="21"/>
      <c r="BB11" s="21"/>
      <c r="BC11" s="10"/>
      <c r="BD11" s="10"/>
      <c r="BE11" s="21"/>
      <c r="BF11" s="21"/>
      <c r="BG11" s="10"/>
      <c r="BH11" s="10"/>
      <c r="BI11" s="21"/>
      <c r="BJ11" s="21"/>
      <c r="BK11" s="10"/>
      <c r="BL11" s="10"/>
      <c r="BM11" s="21"/>
      <c r="BN11" s="21"/>
      <c r="BO11" s="10"/>
      <c r="BP11" s="10"/>
      <c r="BQ11" s="21"/>
      <c r="BR11" s="21"/>
      <c r="BS11" s="10"/>
      <c r="BT11" s="10"/>
      <c r="BU11" s="21"/>
      <c r="BV11" s="21"/>
      <c r="BW11" s="10"/>
      <c r="BX11" s="10"/>
      <c r="BY11" s="21"/>
      <c r="BZ11" s="21"/>
      <c r="CA11" s="10"/>
      <c r="CB11" s="10"/>
      <c r="CC11" s="21"/>
      <c r="CD11" s="21"/>
      <c r="CE11" s="10"/>
      <c r="CF11" s="10"/>
      <c r="CG11" s="21"/>
      <c r="CH11" s="21"/>
      <c r="CI11" s="10"/>
      <c r="CJ11" s="10"/>
      <c r="CK11" s="21"/>
      <c r="CL11" s="21"/>
      <c r="CM11" s="10"/>
      <c r="CN11" s="10"/>
      <c r="CO11" s="21"/>
      <c r="CP11" s="21"/>
      <c r="CQ11" s="10"/>
      <c r="CR11" s="10"/>
      <c r="CS11" s="21"/>
      <c r="CT11" s="21"/>
      <c r="CU11" s="10"/>
      <c r="CV11" s="10"/>
      <c r="CW11" s="21"/>
      <c r="CX11" s="21"/>
      <c r="CY11" s="10"/>
      <c r="CZ11" s="10"/>
      <c r="DA11" s="21"/>
      <c r="DB11" s="21"/>
      <c r="DC11" s="10"/>
      <c r="DD11" s="10"/>
      <c r="DE11" s="21"/>
      <c r="DF11" s="21"/>
      <c r="DG11" s="10"/>
      <c r="DH11" s="10"/>
      <c r="DI11" s="21"/>
      <c r="DJ11" s="21"/>
      <c r="DK11" s="10"/>
      <c r="DL11" s="10"/>
      <c r="DM11" s="21"/>
      <c r="DN11" s="21"/>
      <c r="DO11" s="10"/>
      <c r="DP11" s="10"/>
      <c r="DQ11" s="21"/>
      <c r="DR11" s="21"/>
      <c r="DS11" s="10"/>
      <c r="DT11" s="10"/>
      <c r="DU11" s="21"/>
      <c r="DV11" s="21"/>
      <c r="DW11" s="10"/>
      <c r="DX11" s="10"/>
      <c r="DY11" s="21"/>
      <c r="DZ11" s="21"/>
      <c r="EA11" s="10"/>
      <c r="EB11" s="10"/>
      <c r="EC11" s="21"/>
      <c r="ED11" s="21"/>
      <c r="EE11" s="10"/>
      <c r="EF11" s="10"/>
      <c r="EG11" s="21"/>
      <c r="EH11" s="21"/>
      <c r="EI11" s="10"/>
      <c r="EJ11" s="10"/>
      <c r="EK11" s="21"/>
      <c r="EL11" s="21"/>
      <c r="EM11" s="10"/>
      <c r="EN11" s="10"/>
      <c r="EO11" s="21"/>
      <c r="EP11" s="21"/>
      <c r="EQ11" s="10"/>
      <c r="ER11" s="10"/>
      <c r="ES11" s="21"/>
      <c r="ET11" s="21"/>
      <c r="EU11" s="10"/>
      <c r="EV11" s="10"/>
      <c r="EW11" s="21"/>
      <c r="EX11" s="21"/>
      <c r="EY11" s="10"/>
      <c r="EZ11" s="10"/>
      <c r="FA11" s="21"/>
      <c r="FB11" s="21"/>
      <c r="FC11" s="10"/>
      <c r="FD11" s="10"/>
      <c r="FE11" s="21"/>
      <c r="FF11" s="21"/>
      <c r="FG11" s="10"/>
      <c r="FH11" s="10"/>
      <c r="FI11" s="21"/>
      <c r="FJ11" s="21"/>
      <c r="FK11" s="10"/>
      <c r="FL11" s="10"/>
      <c r="FM11" s="21"/>
      <c r="FN11" s="21"/>
      <c r="FO11" s="10"/>
      <c r="FP11" s="10"/>
      <c r="FQ11" s="21"/>
      <c r="FR11" s="21"/>
      <c r="FS11" s="10"/>
      <c r="FT11" s="10"/>
      <c r="FU11" s="21"/>
      <c r="FV11" s="21"/>
      <c r="FW11" s="10"/>
      <c r="FX11" s="10"/>
      <c r="FY11" s="21"/>
      <c r="FZ11" s="21"/>
      <c r="GA11" s="10"/>
      <c r="GB11" s="10"/>
      <c r="GC11" s="21"/>
      <c r="GD11" s="21"/>
      <c r="GE11" s="10"/>
      <c r="GF11" s="10"/>
      <c r="GG11" s="21"/>
      <c r="GH11" s="21"/>
      <c r="GI11" s="10"/>
      <c r="GJ11" s="10"/>
      <c r="GK11" s="21"/>
      <c r="GL11" s="21"/>
      <c r="GM11" s="10"/>
      <c r="GN11" s="10"/>
      <c r="GO11" s="21"/>
      <c r="GP11" s="21"/>
      <c r="GQ11" s="10"/>
      <c r="GR11" s="10"/>
      <c r="GS11" s="21"/>
      <c r="GT11" s="21"/>
      <c r="GU11" s="10"/>
      <c r="GV11" s="10"/>
      <c r="GW11" s="21"/>
      <c r="GX11" s="21"/>
      <c r="GY11" s="10"/>
      <c r="GZ11" s="10"/>
      <c r="HA11" s="21"/>
      <c r="HB11" s="21"/>
      <c r="HC11" s="10"/>
      <c r="HD11" s="10"/>
      <c r="HE11" s="21"/>
      <c r="HF11" s="21"/>
      <c r="HG11" s="10"/>
      <c r="HH11" s="10"/>
      <c r="HI11" s="21"/>
      <c r="HJ11" s="21"/>
      <c r="HK11" s="10"/>
      <c r="HL11" s="10"/>
      <c r="HM11" s="21"/>
      <c r="HN11" s="21"/>
      <c r="HO11" s="10"/>
      <c r="HP11" s="10"/>
      <c r="HQ11" s="21"/>
      <c r="HR11" s="21"/>
    </row>
    <row r="12" spans="1:226" ht="15" customHeight="1" x14ac:dyDescent="0.2">
      <c r="A12" s="22" t="s">
        <v>11</v>
      </c>
      <c r="B12" s="23" t="s">
        <v>12</v>
      </c>
      <c r="C12" s="24"/>
      <c r="D12" s="25"/>
      <c r="E12" s="26"/>
      <c r="F12" s="26"/>
      <c r="G12" s="26"/>
    </row>
    <row r="13" spans="1:226" s="11" customFormat="1" x14ac:dyDescent="0.2">
      <c r="A13" s="177" t="s">
        <v>13</v>
      </c>
      <c r="B13" s="177" t="s">
        <v>14</v>
      </c>
      <c r="C13" s="178" t="s">
        <v>15</v>
      </c>
      <c r="D13" s="177" t="s">
        <v>16</v>
      </c>
      <c r="E13" s="179" t="s">
        <v>17</v>
      </c>
      <c r="F13" s="179"/>
      <c r="G13" s="183" t="s">
        <v>18</v>
      </c>
      <c r="K13" s="27"/>
    </row>
    <row r="14" spans="1:226" s="11" customFormat="1" x14ac:dyDescent="0.2">
      <c r="A14" s="177"/>
      <c r="B14" s="177"/>
      <c r="C14" s="178"/>
      <c r="D14" s="177"/>
      <c r="E14" s="28" t="s">
        <v>19</v>
      </c>
      <c r="F14" s="28" t="s">
        <v>20</v>
      </c>
      <c r="G14" s="183"/>
      <c r="K14" s="27"/>
    </row>
    <row r="15" spans="1:226" x14ac:dyDescent="0.2">
      <c r="A15" s="29" t="s">
        <v>21</v>
      </c>
      <c r="B15" s="30" t="s">
        <v>22</v>
      </c>
      <c r="C15" s="31"/>
      <c r="D15" s="32"/>
      <c r="E15" s="33"/>
      <c r="F15" s="33"/>
      <c r="G15" s="34"/>
    </row>
    <row r="16" spans="1:226" x14ac:dyDescent="0.2">
      <c r="A16" s="35">
        <v>1</v>
      </c>
      <c r="B16" s="36" t="s">
        <v>78</v>
      </c>
      <c r="C16" s="37"/>
      <c r="D16" s="38"/>
      <c r="E16" s="39"/>
      <c r="F16" s="39"/>
      <c r="G16" s="118"/>
      <c r="K16" s="45">
        <f>SUM(G17:G18)</f>
        <v>0</v>
      </c>
    </row>
    <row r="17" spans="1:11" s="46" customFormat="1" x14ac:dyDescent="0.2">
      <c r="A17" s="40" t="s">
        <v>23</v>
      </c>
      <c r="B17" s="41" t="s">
        <v>79</v>
      </c>
      <c r="C17" s="42">
        <v>40</v>
      </c>
      <c r="D17" s="43" t="s">
        <v>80</v>
      </c>
      <c r="E17" s="44"/>
      <c r="F17" s="44"/>
      <c r="G17" s="118">
        <f t="shared" ref="G17:G18" si="0">SUM(E17,F17)*C17</f>
        <v>0</v>
      </c>
      <c r="K17" s="45"/>
    </row>
    <row r="18" spans="1:11" s="46" customFormat="1" ht="25.5" x14ac:dyDescent="0.2">
      <c r="A18" s="40" t="s">
        <v>24</v>
      </c>
      <c r="B18" s="41" t="s">
        <v>81</v>
      </c>
      <c r="C18" s="42">
        <v>20</v>
      </c>
      <c r="D18" s="43" t="s">
        <v>82</v>
      </c>
      <c r="E18" s="170" t="s">
        <v>83</v>
      </c>
      <c r="F18" s="44"/>
      <c r="G18" s="118">
        <f t="shared" si="0"/>
        <v>0</v>
      </c>
    </row>
    <row r="19" spans="1:11" s="46" customFormat="1" x14ac:dyDescent="0.2">
      <c r="A19" s="48">
        <v>2</v>
      </c>
      <c r="B19" s="49" t="s">
        <v>84</v>
      </c>
      <c r="C19" s="42"/>
      <c r="D19" s="43"/>
      <c r="E19" s="47"/>
      <c r="F19" s="47"/>
      <c r="G19" s="118"/>
      <c r="K19" s="45">
        <f>SUM(G20:G21)</f>
        <v>0</v>
      </c>
    </row>
    <row r="20" spans="1:11" s="46" customFormat="1" x14ac:dyDescent="0.2">
      <c r="A20" s="40" t="s">
        <v>25</v>
      </c>
      <c r="B20" s="41" t="s">
        <v>85</v>
      </c>
      <c r="C20" s="42">
        <v>2</v>
      </c>
      <c r="D20" s="43" t="s">
        <v>86</v>
      </c>
      <c r="E20" s="170" t="s">
        <v>83</v>
      </c>
      <c r="F20" s="44"/>
      <c r="G20" s="118">
        <f t="shared" ref="G20:G21" si="1">SUM(E20,F20)*C20</f>
        <v>0</v>
      </c>
      <c r="K20" s="45"/>
    </row>
    <row r="21" spans="1:11" s="46" customFormat="1" x14ac:dyDescent="0.2">
      <c r="A21" s="40" t="s">
        <v>26</v>
      </c>
      <c r="B21" s="41" t="s">
        <v>87</v>
      </c>
      <c r="C21" s="42">
        <v>1</v>
      </c>
      <c r="D21" s="43" t="s">
        <v>88</v>
      </c>
      <c r="E21" s="170" t="s">
        <v>83</v>
      </c>
      <c r="F21" s="44"/>
      <c r="G21" s="118">
        <f t="shared" si="1"/>
        <v>0</v>
      </c>
      <c r="K21" s="45"/>
    </row>
    <row r="22" spans="1:11" s="46" customFormat="1" x14ac:dyDescent="0.2">
      <c r="A22" s="48">
        <v>3</v>
      </c>
      <c r="B22" s="49" t="s">
        <v>89</v>
      </c>
      <c r="C22" s="42"/>
      <c r="D22" s="43"/>
      <c r="E22" s="47"/>
      <c r="F22" s="47"/>
      <c r="G22" s="118"/>
      <c r="K22" s="45">
        <f>SUM(G23:G35)</f>
        <v>0</v>
      </c>
    </row>
    <row r="23" spans="1:11" s="46" customFormat="1" x14ac:dyDescent="0.2">
      <c r="A23" s="40" t="s">
        <v>27</v>
      </c>
      <c r="B23" s="41" t="s">
        <v>90</v>
      </c>
      <c r="C23" s="42">
        <v>115</v>
      </c>
      <c r="D23" s="43" t="s">
        <v>80</v>
      </c>
      <c r="E23" s="170" t="s">
        <v>83</v>
      </c>
      <c r="F23" s="44"/>
      <c r="G23" s="118">
        <f>SUM(E23,F23)*C23</f>
        <v>0</v>
      </c>
      <c r="K23" s="45"/>
    </row>
    <row r="24" spans="1:11" s="46" customFormat="1" x14ac:dyDescent="0.2">
      <c r="A24" s="40" t="s">
        <v>28</v>
      </c>
      <c r="B24" s="41" t="s">
        <v>91</v>
      </c>
      <c r="C24" s="42">
        <v>1</v>
      </c>
      <c r="D24" s="43" t="s">
        <v>88</v>
      </c>
      <c r="E24" s="170" t="s">
        <v>83</v>
      </c>
      <c r="F24" s="44"/>
      <c r="G24" s="118">
        <f t="shared" ref="G24:G40" si="2">SUM(E24,F24)*C24</f>
        <v>0</v>
      </c>
      <c r="K24" s="45"/>
    </row>
    <row r="25" spans="1:11" s="46" customFormat="1" x14ac:dyDescent="0.2">
      <c r="A25" s="40" t="s">
        <v>92</v>
      </c>
      <c r="B25" s="41" t="s">
        <v>93</v>
      </c>
      <c r="C25" s="42">
        <v>1</v>
      </c>
      <c r="D25" s="43" t="s">
        <v>88</v>
      </c>
      <c r="E25" s="170" t="s">
        <v>83</v>
      </c>
      <c r="F25" s="44"/>
      <c r="G25" s="118">
        <f t="shared" si="2"/>
        <v>0</v>
      </c>
      <c r="K25" s="45"/>
    </row>
    <row r="26" spans="1:11" s="46" customFormat="1" x14ac:dyDescent="0.2">
      <c r="A26" s="40" t="s">
        <v>94</v>
      </c>
      <c r="B26" s="41" t="s">
        <v>95</v>
      </c>
      <c r="C26" s="42">
        <v>1</v>
      </c>
      <c r="D26" s="43" t="s">
        <v>96</v>
      </c>
      <c r="E26" s="170" t="s">
        <v>83</v>
      </c>
      <c r="F26" s="44"/>
      <c r="G26" s="118">
        <f t="shared" si="2"/>
        <v>0</v>
      </c>
      <c r="K26" s="45"/>
    </row>
    <row r="27" spans="1:11" s="46" customFormat="1" x14ac:dyDescent="0.2">
      <c r="A27" s="40" t="s">
        <v>97</v>
      </c>
      <c r="B27" s="41" t="s">
        <v>98</v>
      </c>
      <c r="C27" s="42">
        <v>2</v>
      </c>
      <c r="D27" s="43" t="s">
        <v>16</v>
      </c>
      <c r="E27" s="170" t="s">
        <v>83</v>
      </c>
      <c r="F27" s="44"/>
      <c r="G27" s="118">
        <f t="shared" si="2"/>
        <v>0</v>
      </c>
      <c r="K27" s="45"/>
    </row>
    <row r="28" spans="1:11" s="46" customFormat="1" x14ac:dyDescent="0.2">
      <c r="A28" s="40" t="s">
        <v>99</v>
      </c>
      <c r="B28" s="41" t="s">
        <v>100</v>
      </c>
      <c r="C28" s="42">
        <v>1</v>
      </c>
      <c r="D28" s="43" t="s">
        <v>16</v>
      </c>
      <c r="E28" s="170" t="s">
        <v>83</v>
      </c>
      <c r="F28" s="44"/>
      <c r="G28" s="118">
        <f t="shared" si="2"/>
        <v>0</v>
      </c>
      <c r="K28" s="45"/>
    </row>
    <row r="29" spans="1:11" s="46" customFormat="1" x14ac:dyDescent="0.2">
      <c r="A29" s="40" t="s">
        <v>101</v>
      </c>
      <c r="B29" s="41" t="s">
        <v>102</v>
      </c>
      <c r="C29" s="42">
        <v>5</v>
      </c>
      <c r="D29" s="43" t="s">
        <v>16</v>
      </c>
      <c r="E29" s="170" t="s">
        <v>83</v>
      </c>
      <c r="F29" s="44"/>
      <c r="G29" s="118">
        <f t="shared" si="2"/>
        <v>0</v>
      </c>
      <c r="K29" s="45"/>
    </row>
    <row r="30" spans="1:11" s="46" customFormat="1" x14ac:dyDescent="0.2">
      <c r="A30" s="40" t="s">
        <v>103</v>
      </c>
      <c r="B30" s="41" t="s">
        <v>104</v>
      </c>
      <c r="C30" s="42">
        <v>1</v>
      </c>
      <c r="D30" s="43" t="s">
        <v>16</v>
      </c>
      <c r="E30" s="170" t="s">
        <v>83</v>
      </c>
      <c r="F30" s="44"/>
      <c r="G30" s="118">
        <f t="shared" si="2"/>
        <v>0</v>
      </c>
      <c r="K30" s="45"/>
    </row>
    <row r="31" spans="1:11" s="46" customFormat="1" x14ac:dyDescent="0.2">
      <c r="A31" s="40" t="s">
        <v>105</v>
      </c>
      <c r="B31" s="41" t="s">
        <v>106</v>
      </c>
      <c r="C31" s="42">
        <v>2</v>
      </c>
      <c r="D31" s="43" t="s">
        <v>16</v>
      </c>
      <c r="E31" s="170" t="s">
        <v>83</v>
      </c>
      <c r="F31" s="44"/>
      <c r="G31" s="118">
        <f t="shared" si="2"/>
        <v>0</v>
      </c>
      <c r="K31" s="45"/>
    </row>
    <row r="32" spans="1:11" s="46" customFormat="1" ht="25.5" x14ac:dyDescent="0.2">
      <c r="A32" s="40" t="s">
        <v>107</v>
      </c>
      <c r="B32" s="41" t="s">
        <v>108</v>
      </c>
      <c r="C32" s="42">
        <v>50</v>
      </c>
      <c r="D32" s="43" t="s">
        <v>80</v>
      </c>
      <c r="E32" s="44"/>
      <c r="F32" s="44"/>
      <c r="G32" s="118">
        <f>SUM(E32,F32)*C32</f>
        <v>0</v>
      </c>
    </row>
    <row r="33" spans="1:11" s="46" customFormat="1" x14ac:dyDescent="0.2">
      <c r="A33" s="40" t="s">
        <v>109</v>
      </c>
      <c r="B33" s="41" t="s">
        <v>110</v>
      </c>
      <c r="C33" s="42">
        <v>20</v>
      </c>
      <c r="D33" s="43" t="s">
        <v>80</v>
      </c>
      <c r="E33" s="44"/>
      <c r="F33" s="44"/>
      <c r="G33" s="118">
        <f>SUM(E33,F33)*C33</f>
        <v>0</v>
      </c>
      <c r="K33" s="45"/>
    </row>
    <row r="34" spans="1:11" s="46" customFormat="1" x14ac:dyDescent="0.2">
      <c r="A34" s="40" t="s">
        <v>111</v>
      </c>
      <c r="B34" s="41" t="s">
        <v>112</v>
      </c>
      <c r="C34" s="42">
        <v>10</v>
      </c>
      <c r="D34" s="43" t="s">
        <v>113</v>
      </c>
      <c r="E34" s="44"/>
      <c r="F34" s="44"/>
      <c r="G34" s="118">
        <f t="shared" si="2"/>
        <v>0</v>
      </c>
      <c r="K34" s="45"/>
    </row>
    <row r="35" spans="1:11" s="46" customFormat="1" ht="25.5" x14ac:dyDescent="0.2">
      <c r="A35" s="40" t="s">
        <v>114</v>
      </c>
      <c r="B35" s="41" t="s">
        <v>115</v>
      </c>
      <c r="C35" s="42">
        <v>30</v>
      </c>
      <c r="D35" s="43" t="s">
        <v>116</v>
      </c>
      <c r="E35" s="44"/>
      <c r="F35" s="44"/>
      <c r="G35" s="118">
        <f t="shared" si="2"/>
        <v>0</v>
      </c>
      <c r="K35" s="45"/>
    </row>
    <row r="36" spans="1:11" s="46" customFormat="1" x14ac:dyDescent="0.2">
      <c r="A36" s="48">
        <v>4</v>
      </c>
      <c r="B36" s="49" t="s">
        <v>117</v>
      </c>
      <c r="C36" s="42"/>
      <c r="D36" s="43"/>
      <c r="E36" s="47"/>
      <c r="F36" s="47"/>
      <c r="G36" s="118"/>
      <c r="K36" s="45">
        <f>SUM(G37:G40)</f>
        <v>0</v>
      </c>
    </row>
    <row r="37" spans="1:11" s="46" customFormat="1" ht="25.5" x14ac:dyDescent="0.2">
      <c r="A37" s="40" t="s">
        <v>29</v>
      </c>
      <c r="B37" s="41" t="s">
        <v>118</v>
      </c>
      <c r="C37" s="42">
        <v>20</v>
      </c>
      <c r="D37" s="43" t="s">
        <v>80</v>
      </c>
      <c r="E37" s="44"/>
      <c r="F37" s="44"/>
      <c r="G37" s="118">
        <f t="shared" si="2"/>
        <v>0</v>
      </c>
      <c r="K37" s="45"/>
    </row>
    <row r="38" spans="1:11" s="46" customFormat="1" x14ac:dyDescent="0.2">
      <c r="A38" s="40" t="s">
        <v>30</v>
      </c>
      <c r="B38" s="41" t="s">
        <v>119</v>
      </c>
      <c r="C38" s="42">
        <v>100</v>
      </c>
      <c r="D38" s="43" t="s">
        <v>116</v>
      </c>
      <c r="E38" s="170" t="s">
        <v>83</v>
      </c>
      <c r="F38" s="44"/>
      <c r="G38" s="118">
        <f t="shared" si="2"/>
        <v>0</v>
      </c>
      <c r="K38" s="45"/>
    </row>
    <row r="39" spans="1:11" s="46" customFormat="1" x14ac:dyDescent="0.2">
      <c r="A39" s="40" t="s">
        <v>120</v>
      </c>
      <c r="B39" s="41" t="s">
        <v>121</v>
      </c>
      <c r="C39" s="42">
        <v>50</v>
      </c>
      <c r="D39" s="43" t="s">
        <v>116</v>
      </c>
      <c r="E39" s="44"/>
      <c r="F39" s="44"/>
      <c r="G39" s="118">
        <f t="shared" si="2"/>
        <v>0</v>
      </c>
      <c r="K39" s="45"/>
    </row>
    <row r="40" spans="1:11" s="46" customFormat="1" x14ac:dyDescent="0.2">
      <c r="A40" s="40" t="s">
        <v>122</v>
      </c>
      <c r="B40" s="41" t="s">
        <v>123</v>
      </c>
      <c r="C40" s="42">
        <v>50</v>
      </c>
      <c r="D40" s="43" t="s">
        <v>80</v>
      </c>
      <c r="E40" s="44"/>
      <c r="F40" s="44"/>
      <c r="G40" s="118">
        <f t="shared" si="2"/>
        <v>0</v>
      </c>
      <c r="K40" s="45"/>
    </row>
    <row r="41" spans="1:11" s="46" customFormat="1" x14ac:dyDescent="0.2">
      <c r="A41" s="48">
        <v>5</v>
      </c>
      <c r="B41" s="49" t="s">
        <v>124</v>
      </c>
      <c r="C41" s="42"/>
      <c r="D41" s="43"/>
      <c r="E41" s="47"/>
      <c r="F41" s="47"/>
      <c r="G41" s="118"/>
      <c r="K41" s="45">
        <f>SUM(G42:G49)</f>
        <v>0</v>
      </c>
    </row>
    <row r="42" spans="1:11" s="46" customFormat="1" x14ac:dyDescent="0.2">
      <c r="A42" s="40" t="s">
        <v>31</v>
      </c>
      <c r="B42" s="41" t="s">
        <v>125</v>
      </c>
      <c r="C42" s="42">
        <v>1</v>
      </c>
      <c r="D42" s="43" t="s">
        <v>96</v>
      </c>
      <c r="E42" s="44"/>
      <c r="F42" s="44"/>
      <c r="G42" s="118">
        <f t="shared" ref="G42" si="3">SUM(E42,F42)*C42</f>
        <v>0</v>
      </c>
      <c r="K42" s="45"/>
    </row>
    <row r="43" spans="1:11" s="46" customFormat="1" x14ac:dyDescent="0.2">
      <c r="A43" s="48" t="s">
        <v>32</v>
      </c>
      <c r="B43" s="49" t="s">
        <v>126</v>
      </c>
      <c r="C43" s="42"/>
      <c r="D43" s="43"/>
      <c r="E43" s="47"/>
      <c r="F43" s="47"/>
      <c r="G43" s="118"/>
      <c r="K43" s="45"/>
    </row>
    <row r="44" spans="1:11" s="46" customFormat="1" ht="25.5" x14ac:dyDescent="0.2">
      <c r="A44" s="40" t="s">
        <v>127</v>
      </c>
      <c r="B44" s="41" t="s">
        <v>128</v>
      </c>
      <c r="C44" s="42">
        <v>50</v>
      </c>
      <c r="D44" s="43" t="s">
        <v>80</v>
      </c>
      <c r="E44" s="44"/>
      <c r="F44" s="44"/>
      <c r="G44" s="118">
        <f t="shared" ref="G44:G53" si="4">SUM(E44,F44)*C44</f>
        <v>0</v>
      </c>
      <c r="K44" s="45"/>
    </row>
    <row r="45" spans="1:11" s="46" customFormat="1" x14ac:dyDescent="0.2">
      <c r="A45" s="48" t="s">
        <v>55</v>
      </c>
      <c r="B45" s="49" t="s">
        <v>129</v>
      </c>
      <c r="C45" s="42"/>
      <c r="D45" s="43"/>
      <c r="E45" s="47"/>
      <c r="F45" s="47"/>
      <c r="G45" s="118"/>
      <c r="K45" s="45"/>
    </row>
    <row r="46" spans="1:11" s="46" customFormat="1" x14ac:dyDescent="0.2">
      <c r="A46" s="40" t="s">
        <v>130</v>
      </c>
      <c r="B46" s="41" t="s">
        <v>131</v>
      </c>
      <c r="C46" s="42">
        <v>20</v>
      </c>
      <c r="D46" s="43" t="s">
        <v>80</v>
      </c>
      <c r="E46" s="44"/>
      <c r="F46" s="44"/>
      <c r="G46" s="118">
        <f t="shared" si="4"/>
        <v>0</v>
      </c>
      <c r="K46" s="45"/>
    </row>
    <row r="47" spans="1:11" s="46" customFormat="1" x14ac:dyDescent="0.2">
      <c r="A47" s="40" t="s">
        <v>132</v>
      </c>
      <c r="B47" s="41" t="s">
        <v>133</v>
      </c>
      <c r="C47" s="42">
        <v>20</v>
      </c>
      <c r="D47" s="43" t="s">
        <v>80</v>
      </c>
      <c r="E47" s="44"/>
      <c r="F47" s="44"/>
      <c r="G47" s="118">
        <f t="shared" si="4"/>
        <v>0</v>
      </c>
      <c r="K47" s="45"/>
    </row>
    <row r="48" spans="1:11" s="46" customFormat="1" ht="25.5" x14ac:dyDescent="0.2">
      <c r="A48" s="40" t="s">
        <v>134</v>
      </c>
      <c r="B48" s="41" t="s">
        <v>135</v>
      </c>
      <c r="C48" s="42">
        <v>20</v>
      </c>
      <c r="D48" s="43" t="s">
        <v>80</v>
      </c>
      <c r="E48" s="44"/>
      <c r="F48" s="44"/>
      <c r="G48" s="118">
        <f t="shared" si="4"/>
        <v>0</v>
      </c>
      <c r="K48" s="45"/>
    </row>
    <row r="49" spans="1:11" s="46" customFormat="1" x14ac:dyDescent="0.2">
      <c r="A49" s="40" t="s">
        <v>136</v>
      </c>
      <c r="B49" s="41" t="s">
        <v>137</v>
      </c>
      <c r="C49" s="42">
        <v>20</v>
      </c>
      <c r="D49" s="43" t="s">
        <v>80</v>
      </c>
      <c r="E49" s="44"/>
      <c r="F49" s="44"/>
      <c r="G49" s="118">
        <f t="shared" si="4"/>
        <v>0</v>
      </c>
      <c r="K49" s="45"/>
    </row>
    <row r="50" spans="1:11" s="46" customFormat="1" x14ac:dyDescent="0.2">
      <c r="A50" s="48">
        <v>6</v>
      </c>
      <c r="B50" s="49" t="s">
        <v>138</v>
      </c>
      <c r="C50" s="42"/>
      <c r="D50" s="43"/>
      <c r="E50" s="47"/>
      <c r="F50" s="47"/>
      <c r="G50" s="118"/>
      <c r="K50" s="45">
        <f>SUM(G51:G53)</f>
        <v>0</v>
      </c>
    </row>
    <row r="51" spans="1:11" s="46" customFormat="1" ht="25.5" x14ac:dyDescent="0.2">
      <c r="A51" s="40" t="s">
        <v>139</v>
      </c>
      <c r="B51" s="41" t="s">
        <v>140</v>
      </c>
      <c r="C51" s="42">
        <v>22</v>
      </c>
      <c r="D51" s="43" t="s">
        <v>80</v>
      </c>
      <c r="E51" s="44"/>
      <c r="F51" s="44"/>
      <c r="G51" s="118">
        <f t="shared" si="4"/>
        <v>0</v>
      </c>
      <c r="K51" s="45"/>
    </row>
    <row r="52" spans="1:11" s="46" customFormat="1" x14ac:dyDescent="0.2">
      <c r="A52" s="40" t="s">
        <v>141</v>
      </c>
      <c r="B52" s="41" t="s">
        <v>142</v>
      </c>
      <c r="C52" s="42">
        <v>70</v>
      </c>
      <c r="D52" s="43" t="s">
        <v>116</v>
      </c>
      <c r="E52" s="44"/>
      <c r="F52" s="44"/>
      <c r="G52" s="118">
        <f t="shared" si="4"/>
        <v>0</v>
      </c>
      <c r="K52" s="45"/>
    </row>
    <row r="53" spans="1:11" s="46" customFormat="1" x14ac:dyDescent="0.2">
      <c r="A53" s="40" t="s">
        <v>143</v>
      </c>
      <c r="B53" s="41" t="s">
        <v>144</v>
      </c>
      <c r="C53" s="42">
        <v>10</v>
      </c>
      <c r="D53" s="43" t="s">
        <v>80</v>
      </c>
      <c r="E53" s="44"/>
      <c r="F53" s="44"/>
      <c r="G53" s="118">
        <f t="shared" si="4"/>
        <v>0</v>
      </c>
      <c r="K53" s="45"/>
    </row>
    <row r="54" spans="1:11" s="46" customFormat="1" x14ac:dyDescent="0.2">
      <c r="A54" s="48">
        <v>7</v>
      </c>
      <c r="B54" s="49" t="s">
        <v>145</v>
      </c>
      <c r="C54" s="42"/>
      <c r="D54" s="43"/>
      <c r="E54" s="47"/>
      <c r="F54" s="47"/>
      <c r="G54" s="118"/>
      <c r="K54" s="45">
        <f>SUM(G55)</f>
        <v>0</v>
      </c>
    </row>
    <row r="55" spans="1:11" s="46" customFormat="1" ht="25.5" x14ac:dyDescent="0.2">
      <c r="A55" s="40" t="s">
        <v>146</v>
      </c>
      <c r="B55" s="41" t="s">
        <v>147</v>
      </c>
      <c r="C55" s="42">
        <v>15</v>
      </c>
      <c r="D55" s="43" t="s">
        <v>148</v>
      </c>
      <c r="E55" s="44"/>
      <c r="F55" s="44"/>
      <c r="G55" s="118">
        <f t="shared" ref="G55" si="5">SUM(E55,F55)*C55</f>
        <v>0</v>
      </c>
      <c r="K55" s="45"/>
    </row>
    <row r="56" spans="1:11" s="46" customFormat="1" x14ac:dyDescent="0.2">
      <c r="A56" s="48">
        <v>8</v>
      </c>
      <c r="B56" s="49" t="s">
        <v>149</v>
      </c>
      <c r="C56" s="42"/>
      <c r="D56" s="43"/>
      <c r="E56" s="47"/>
      <c r="F56" s="47"/>
      <c r="G56" s="118"/>
      <c r="K56" s="45">
        <f>SUM(G57:G59)</f>
        <v>0</v>
      </c>
    </row>
    <row r="57" spans="1:11" s="46" customFormat="1" ht="25.5" x14ac:dyDescent="0.2">
      <c r="A57" s="40" t="s">
        <v>150</v>
      </c>
      <c r="B57" s="41" t="s">
        <v>151</v>
      </c>
      <c r="C57" s="42">
        <v>65</v>
      </c>
      <c r="D57" s="43" t="s">
        <v>148</v>
      </c>
      <c r="E57" s="44"/>
      <c r="F57" s="44"/>
      <c r="G57" s="118">
        <f t="shared" ref="G57:G59" si="6">SUM(E57,F57)*C57</f>
        <v>0</v>
      </c>
      <c r="K57" s="45"/>
    </row>
    <row r="58" spans="1:11" s="46" customFormat="1" ht="25.5" x14ac:dyDescent="0.2">
      <c r="A58" s="40" t="s">
        <v>152</v>
      </c>
      <c r="B58" s="41" t="s">
        <v>153</v>
      </c>
      <c r="C58" s="42">
        <v>65</v>
      </c>
      <c r="D58" s="43" t="s">
        <v>148</v>
      </c>
      <c r="E58" s="44"/>
      <c r="F58" s="44"/>
      <c r="G58" s="118">
        <f t="shared" si="6"/>
        <v>0</v>
      </c>
      <c r="K58" s="45"/>
    </row>
    <row r="59" spans="1:11" s="46" customFormat="1" ht="25.5" x14ac:dyDescent="0.2">
      <c r="A59" s="40" t="s">
        <v>154</v>
      </c>
      <c r="B59" s="41" t="s">
        <v>155</v>
      </c>
      <c r="C59" s="42">
        <v>65</v>
      </c>
      <c r="D59" s="43" t="s">
        <v>148</v>
      </c>
      <c r="E59" s="44"/>
      <c r="F59" s="44"/>
      <c r="G59" s="118">
        <f t="shared" si="6"/>
        <v>0</v>
      </c>
      <c r="K59" s="45"/>
    </row>
    <row r="60" spans="1:11" s="46" customFormat="1" x14ac:dyDescent="0.2">
      <c r="A60" s="48">
        <v>9</v>
      </c>
      <c r="B60" s="49" t="s">
        <v>156</v>
      </c>
      <c r="C60" s="42"/>
      <c r="D60" s="43"/>
      <c r="E60" s="47"/>
      <c r="F60" s="47"/>
      <c r="G60" s="118"/>
      <c r="K60" s="45">
        <f>SUM(G61:G62)</f>
        <v>0</v>
      </c>
    </row>
    <row r="61" spans="1:11" s="46" customFormat="1" ht="25.5" x14ac:dyDescent="0.2">
      <c r="A61" s="40" t="s">
        <v>157</v>
      </c>
      <c r="B61" s="41" t="s">
        <v>158</v>
      </c>
      <c r="C61" s="42">
        <v>120</v>
      </c>
      <c r="D61" s="43" t="s">
        <v>80</v>
      </c>
      <c r="E61" s="44"/>
      <c r="F61" s="44"/>
      <c r="G61" s="118">
        <f>SUM(E61:F61)*C61</f>
        <v>0</v>
      </c>
    </row>
    <row r="62" spans="1:11" s="46" customFormat="1" x14ac:dyDescent="0.2">
      <c r="A62" s="40" t="s">
        <v>159</v>
      </c>
      <c r="B62" s="41" t="s">
        <v>160</v>
      </c>
      <c r="C62" s="42">
        <v>4</v>
      </c>
      <c r="D62" s="43" t="s">
        <v>80</v>
      </c>
      <c r="E62" s="44"/>
      <c r="F62" s="44"/>
      <c r="G62" s="118">
        <f>SUM(E62:F62)*C62</f>
        <v>0</v>
      </c>
      <c r="K62" s="45"/>
    </row>
    <row r="63" spans="1:11" s="46" customFormat="1" x14ac:dyDescent="0.2">
      <c r="A63" s="48">
        <v>10</v>
      </c>
      <c r="B63" s="49" t="s">
        <v>161</v>
      </c>
      <c r="C63" s="42"/>
      <c r="D63" s="43"/>
      <c r="E63" s="47"/>
      <c r="F63" s="47"/>
      <c r="G63" s="118"/>
      <c r="K63" s="45">
        <f>SUM(G64:G67)</f>
        <v>0</v>
      </c>
    </row>
    <row r="64" spans="1:11" s="46" customFormat="1" ht="25.5" x14ac:dyDescent="0.2">
      <c r="A64" s="40" t="s">
        <v>162</v>
      </c>
      <c r="B64" s="41" t="s">
        <v>163</v>
      </c>
      <c r="C64" s="42">
        <v>2</v>
      </c>
      <c r="D64" s="43" t="s">
        <v>88</v>
      </c>
      <c r="E64" s="44"/>
      <c r="F64" s="44"/>
      <c r="G64" s="118">
        <f t="shared" ref="G64:G65" si="7">SUM(E64:F64)*C64</f>
        <v>0</v>
      </c>
      <c r="K64" s="45"/>
    </row>
    <row r="65" spans="1:11" s="46" customFormat="1" ht="25.5" x14ac:dyDescent="0.2">
      <c r="A65" s="40" t="s">
        <v>164</v>
      </c>
      <c r="B65" s="41" t="s">
        <v>165</v>
      </c>
      <c r="C65" s="42">
        <v>2</v>
      </c>
      <c r="D65" s="43" t="s">
        <v>88</v>
      </c>
      <c r="E65" s="44"/>
      <c r="F65" s="44"/>
      <c r="G65" s="118">
        <f t="shared" si="7"/>
        <v>0</v>
      </c>
      <c r="K65" s="45"/>
    </row>
    <row r="66" spans="1:11" s="46" customFormat="1" x14ac:dyDescent="0.2">
      <c r="A66" s="40" t="s">
        <v>166</v>
      </c>
      <c r="B66" s="41" t="s">
        <v>167</v>
      </c>
      <c r="C66" s="42">
        <v>1</v>
      </c>
      <c r="D66" s="43" t="s">
        <v>88</v>
      </c>
      <c r="E66" s="44"/>
      <c r="F66" s="44"/>
      <c r="G66" s="118">
        <f t="shared" ref="G66" si="8">SUM(E66,F66)*C66</f>
        <v>0</v>
      </c>
      <c r="K66" s="45"/>
    </row>
    <row r="67" spans="1:11" s="46" customFormat="1" x14ac:dyDescent="0.2">
      <c r="A67" s="40" t="s">
        <v>168</v>
      </c>
      <c r="B67" s="41" t="s">
        <v>169</v>
      </c>
      <c r="C67" s="42">
        <v>2</v>
      </c>
      <c r="D67" s="43" t="s">
        <v>88</v>
      </c>
      <c r="E67" s="44"/>
      <c r="F67" s="44"/>
      <c r="G67" s="118">
        <f>SUM(E67:F67)*C67</f>
        <v>0</v>
      </c>
    </row>
    <row r="68" spans="1:11" s="46" customFormat="1" x14ac:dyDescent="0.2">
      <c r="A68" s="48">
        <v>11</v>
      </c>
      <c r="B68" s="49" t="s">
        <v>170</v>
      </c>
      <c r="C68" s="42"/>
      <c r="D68" s="43"/>
      <c r="E68" s="47"/>
      <c r="F68" s="47"/>
      <c r="G68" s="118"/>
      <c r="K68" s="45">
        <f>SUM(G69:G72)</f>
        <v>0</v>
      </c>
    </row>
    <row r="69" spans="1:11" s="46" customFormat="1" x14ac:dyDescent="0.2">
      <c r="A69" s="48" t="s">
        <v>171</v>
      </c>
      <c r="B69" s="49" t="s">
        <v>172</v>
      </c>
      <c r="C69" s="42"/>
      <c r="D69" s="43"/>
      <c r="E69" s="47"/>
      <c r="F69" s="47"/>
      <c r="G69" s="118"/>
    </row>
    <row r="70" spans="1:11" s="46" customFormat="1" ht="25.5" x14ac:dyDescent="0.2">
      <c r="A70" s="40" t="s">
        <v>173</v>
      </c>
      <c r="B70" s="41" t="s">
        <v>174</v>
      </c>
      <c r="C70" s="42">
        <v>3</v>
      </c>
      <c r="D70" s="43" t="s">
        <v>80</v>
      </c>
      <c r="E70" s="44"/>
      <c r="F70" s="44"/>
      <c r="G70" s="118">
        <f>SUM(E70:F70)*C70</f>
        <v>0</v>
      </c>
    </row>
    <row r="71" spans="1:11" s="46" customFormat="1" x14ac:dyDescent="0.2">
      <c r="A71" s="40" t="s">
        <v>175</v>
      </c>
      <c r="B71" s="41" t="s">
        <v>176</v>
      </c>
      <c r="C71" s="42">
        <v>4</v>
      </c>
      <c r="D71" s="43" t="s">
        <v>177</v>
      </c>
      <c r="E71" s="44"/>
      <c r="F71" s="44"/>
      <c r="G71" s="118">
        <f>SUM(E71:F71)*C71</f>
        <v>0</v>
      </c>
    </row>
    <row r="72" spans="1:11" s="46" customFormat="1" x14ac:dyDescent="0.2">
      <c r="A72" s="40" t="s">
        <v>178</v>
      </c>
      <c r="B72" s="41" t="s">
        <v>179</v>
      </c>
      <c r="C72" s="42">
        <v>6</v>
      </c>
      <c r="D72" s="43" t="s">
        <v>180</v>
      </c>
      <c r="E72" s="44"/>
      <c r="F72" s="44"/>
      <c r="G72" s="118">
        <f t="shared" ref="G72" si="9">SUM(E72,F72)*C72</f>
        <v>0</v>
      </c>
    </row>
    <row r="73" spans="1:11" s="46" customFormat="1" x14ac:dyDescent="0.2">
      <c r="A73" s="48">
        <v>12</v>
      </c>
      <c r="B73" s="49" t="s">
        <v>181</v>
      </c>
      <c r="C73" s="42"/>
      <c r="D73" s="43"/>
      <c r="E73" s="47"/>
      <c r="F73" s="47"/>
      <c r="G73" s="118"/>
      <c r="K73" s="45">
        <f>SUM(G74:G76)</f>
        <v>0</v>
      </c>
    </row>
    <row r="74" spans="1:11" s="46" customFormat="1" x14ac:dyDescent="0.2">
      <c r="A74" s="40" t="s">
        <v>182</v>
      </c>
      <c r="B74" s="41" t="s">
        <v>183</v>
      </c>
      <c r="C74" s="42">
        <v>340</v>
      </c>
      <c r="D74" s="43" t="s">
        <v>180</v>
      </c>
      <c r="E74" s="44"/>
      <c r="F74" s="44"/>
      <c r="G74" s="118">
        <f t="shared" ref="G74:G76" si="10">SUM(E74,F74)*C74</f>
        <v>0</v>
      </c>
      <c r="K74" s="45"/>
    </row>
    <row r="75" spans="1:11" s="46" customFormat="1" x14ac:dyDescent="0.2">
      <c r="A75" s="40" t="s">
        <v>184</v>
      </c>
      <c r="B75" s="41" t="s">
        <v>185</v>
      </c>
      <c r="C75" s="42">
        <v>770</v>
      </c>
      <c r="D75" s="43" t="s">
        <v>180</v>
      </c>
      <c r="E75" s="44"/>
      <c r="F75" s="44"/>
      <c r="G75" s="118">
        <f t="shared" si="10"/>
        <v>0</v>
      </c>
      <c r="K75" s="45"/>
    </row>
    <row r="76" spans="1:11" s="46" customFormat="1" ht="25.5" x14ac:dyDescent="0.2">
      <c r="A76" s="40" t="s">
        <v>186</v>
      </c>
      <c r="B76" s="41" t="s">
        <v>187</v>
      </c>
      <c r="C76" s="42">
        <v>80</v>
      </c>
      <c r="D76" s="43" t="s">
        <v>180</v>
      </c>
      <c r="E76" s="44"/>
      <c r="F76" s="44"/>
      <c r="G76" s="118">
        <f t="shared" si="10"/>
        <v>0</v>
      </c>
      <c r="K76" s="45"/>
    </row>
    <row r="77" spans="1:11" s="46" customFormat="1" x14ac:dyDescent="0.2">
      <c r="A77" s="48">
        <v>13</v>
      </c>
      <c r="B77" s="49" t="s">
        <v>188</v>
      </c>
      <c r="C77" s="42"/>
      <c r="D77" s="43"/>
      <c r="E77" s="47"/>
      <c r="F77" s="47"/>
      <c r="G77" s="118"/>
      <c r="K77" s="45">
        <f>SUM(G78:G80)</f>
        <v>0</v>
      </c>
    </row>
    <row r="78" spans="1:11" s="46" customFormat="1" ht="25.5" x14ac:dyDescent="0.2">
      <c r="A78" s="40" t="s">
        <v>189</v>
      </c>
      <c r="B78" s="41" t="s">
        <v>190</v>
      </c>
      <c r="C78" s="42">
        <v>3</v>
      </c>
      <c r="D78" s="43" t="s">
        <v>180</v>
      </c>
      <c r="E78" s="44"/>
      <c r="F78" s="44"/>
      <c r="G78" s="118">
        <f t="shared" ref="G78:G80" si="11">SUM(E78,F78)*C78</f>
        <v>0</v>
      </c>
      <c r="K78" s="45"/>
    </row>
    <row r="79" spans="1:11" s="46" customFormat="1" ht="25.5" x14ac:dyDescent="0.2">
      <c r="A79" s="40" t="s">
        <v>191</v>
      </c>
      <c r="B79" s="41" t="s">
        <v>192</v>
      </c>
      <c r="C79" s="42">
        <v>4</v>
      </c>
      <c r="D79" s="43" t="s">
        <v>180</v>
      </c>
      <c r="E79" s="44"/>
      <c r="F79" s="44"/>
      <c r="G79" s="118">
        <f t="shared" si="11"/>
        <v>0</v>
      </c>
      <c r="K79" s="45"/>
    </row>
    <row r="80" spans="1:11" s="46" customFormat="1" ht="25.5" x14ac:dyDescent="0.2">
      <c r="A80" s="40" t="s">
        <v>193</v>
      </c>
      <c r="B80" s="41" t="s">
        <v>194</v>
      </c>
      <c r="C80" s="42">
        <v>8</v>
      </c>
      <c r="D80" s="43" t="s">
        <v>180</v>
      </c>
      <c r="E80" s="44"/>
      <c r="F80" s="44"/>
      <c r="G80" s="118">
        <f t="shared" si="11"/>
        <v>0</v>
      </c>
      <c r="K80" s="45"/>
    </row>
    <row r="81" spans="1:11" s="46" customFormat="1" x14ac:dyDescent="0.2">
      <c r="A81" s="48">
        <v>14</v>
      </c>
      <c r="B81" s="49" t="s">
        <v>195</v>
      </c>
      <c r="C81" s="42"/>
      <c r="D81" s="43"/>
      <c r="E81" s="47"/>
      <c r="F81" s="47"/>
      <c r="G81" s="118"/>
      <c r="K81" s="45">
        <f>SUM(G82:G86)</f>
        <v>0</v>
      </c>
    </row>
    <row r="82" spans="1:11" s="46" customFormat="1" ht="25.5" x14ac:dyDescent="0.2">
      <c r="A82" s="40" t="s">
        <v>196</v>
      </c>
      <c r="B82" s="41" t="s">
        <v>197</v>
      </c>
      <c r="C82" s="42">
        <v>25</v>
      </c>
      <c r="D82" s="43" t="s">
        <v>80</v>
      </c>
      <c r="E82" s="44"/>
      <c r="F82" s="44"/>
      <c r="G82" s="118">
        <f t="shared" ref="G82:G86" si="12">SUM(E82,F82)*C82</f>
        <v>0</v>
      </c>
    </row>
    <row r="83" spans="1:11" s="46" customFormat="1" x14ac:dyDescent="0.2">
      <c r="A83" s="40" t="s">
        <v>198</v>
      </c>
      <c r="B83" s="41" t="s">
        <v>484</v>
      </c>
      <c r="C83" s="42">
        <v>1</v>
      </c>
      <c r="D83" s="43" t="s">
        <v>88</v>
      </c>
      <c r="E83" s="44"/>
      <c r="F83" s="44"/>
      <c r="G83" s="118">
        <f t="shared" ref="G83" si="13">SUM(E83,F83)*C83</f>
        <v>0</v>
      </c>
    </row>
    <row r="84" spans="1:11" s="46" customFormat="1" x14ac:dyDescent="0.2">
      <c r="A84" s="40" t="s">
        <v>200</v>
      </c>
      <c r="B84" s="41" t="s">
        <v>199</v>
      </c>
      <c r="C84" s="42">
        <v>1</v>
      </c>
      <c r="D84" s="43" t="s">
        <v>88</v>
      </c>
      <c r="E84" s="44"/>
      <c r="F84" s="44"/>
      <c r="G84" s="118">
        <f t="shared" si="12"/>
        <v>0</v>
      </c>
      <c r="K84" s="45"/>
    </row>
    <row r="85" spans="1:11" s="46" customFormat="1" x14ac:dyDescent="0.2">
      <c r="A85" s="40" t="s">
        <v>203</v>
      </c>
      <c r="B85" s="41" t="s">
        <v>201</v>
      </c>
      <c r="C85" s="42">
        <v>1</v>
      </c>
      <c r="D85" s="43" t="s">
        <v>202</v>
      </c>
      <c r="E85" s="44"/>
      <c r="F85" s="44"/>
      <c r="G85" s="118">
        <f t="shared" si="12"/>
        <v>0</v>
      </c>
      <c r="K85" s="45"/>
    </row>
    <row r="86" spans="1:11" s="46" customFormat="1" x14ac:dyDescent="0.2">
      <c r="A86" s="40" t="s">
        <v>483</v>
      </c>
      <c r="B86" s="41" t="s">
        <v>204</v>
      </c>
      <c r="C86" s="42">
        <v>2</v>
      </c>
      <c r="D86" s="43" t="s">
        <v>88</v>
      </c>
      <c r="E86" s="44"/>
      <c r="F86" s="44"/>
      <c r="G86" s="118">
        <f t="shared" si="12"/>
        <v>0</v>
      </c>
      <c r="K86" s="45"/>
    </row>
    <row r="87" spans="1:11" s="46" customFormat="1" x14ac:dyDescent="0.2">
      <c r="A87" s="48">
        <v>15</v>
      </c>
      <c r="B87" s="49" t="s">
        <v>205</v>
      </c>
      <c r="C87" s="42"/>
      <c r="D87" s="43"/>
      <c r="E87" s="47"/>
      <c r="F87" s="47"/>
      <c r="G87" s="118"/>
      <c r="K87" s="45">
        <f>SUM(G88:G112)</f>
        <v>0</v>
      </c>
    </row>
    <row r="88" spans="1:11" s="46" customFormat="1" x14ac:dyDescent="0.2">
      <c r="A88" s="48" t="s">
        <v>206</v>
      </c>
      <c r="B88" s="49" t="s">
        <v>207</v>
      </c>
      <c r="C88" s="42"/>
      <c r="D88" s="43"/>
      <c r="E88" s="47"/>
      <c r="F88" s="47"/>
      <c r="G88" s="118"/>
    </row>
    <row r="89" spans="1:11" s="46" customFormat="1" x14ac:dyDescent="0.2">
      <c r="A89" s="40" t="s">
        <v>208</v>
      </c>
      <c r="B89" s="41" t="s">
        <v>209</v>
      </c>
      <c r="C89" s="42">
        <v>2</v>
      </c>
      <c r="D89" s="43" t="s">
        <v>210</v>
      </c>
      <c r="E89" s="44"/>
      <c r="F89" s="44"/>
      <c r="G89" s="118">
        <f t="shared" ref="G89:G95" si="14">SUM(E89,F89)*C89</f>
        <v>0</v>
      </c>
      <c r="K89" s="45"/>
    </row>
    <row r="90" spans="1:11" s="46" customFormat="1" x14ac:dyDescent="0.2">
      <c r="A90" s="40" t="s">
        <v>211</v>
      </c>
      <c r="B90" s="41" t="s">
        <v>212</v>
      </c>
      <c r="C90" s="42">
        <v>2</v>
      </c>
      <c r="D90" s="43" t="s">
        <v>210</v>
      </c>
      <c r="E90" s="44"/>
      <c r="F90" s="44"/>
      <c r="G90" s="118">
        <f t="shared" si="14"/>
        <v>0</v>
      </c>
      <c r="K90" s="45"/>
    </row>
    <row r="91" spans="1:11" s="46" customFormat="1" x14ac:dyDescent="0.2">
      <c r="A91" s="40" t="s">
        <v>213</v>
      </c>
      <c r="B91" s="41" t="s">
        <v>214</v>
      </c>
      <c r="C91" s="42">
        <v>2</v>
      </c>
      <c r="D91" s="43" t="s">
        <v>210</v>
      </c>
      <c r="E91" s="44"/>
      <c r="F91" s="44"/>
      <c r="G91" s="118">
        <f t="shared" si="14"/>
        <v>0</v>
      </c>
      <c r="K91" s="45"/>
    </row>
    <row r="92" spans="1:11" s="46" customFormat="1" x14ac:dyDescent="0.2">
      <c r="A92" s="40" t="s">
        <v>215</v>
      </c>
      <c r="B92" s="41" t="s">
        <v>216</v>
      </c>
      <c r="C92" s="42">
        <v>1</v>
      </c>
      <c r="D92" s="43" t="s">
        <v>210</v>
      </c>
      <c r="E92" s="44"/>
      <c r="F92" s="44"/>
      <c r="G92" s="118">
        <f t="shared" si="14"/>
        <v>0</v>
      </c>
      <c r="K92" s="45"/>
    </row>
    <row r="93" spans="1:11" s="46" customFormat="1" x14ac:dyDescent="0.2">
      <c r="A93" s="40" t="s">
        <v>217</v>
      </c>
      <c r="B93" s="41" t="s">
        <v>218</v>
      </c>
      <c r="C93" s="42">
        <v>1</v>
      </c>
      <c r="D93" s="43" t="s">
        <v>210</v>
      </c>
      <c r="E93" s="44"/>
      <c r="F93" s="44"/>
      <c r="G93" s="118">
        <f t="shared" si="14"/>
        <v>0</v>
      </c>
      <c r="K93" s="45"/>
    </row>
    <row r="94" spans="1:11" s="46" customFormat="1" x14ac:dyDescent="0.2">
      <c r="A94" s="40" t="s">
        <v>219</v>
      </c>
      <c r="B94" s="41" t="s">
        <v>468</v>
      </c>
      <c r="C94" s="42">
        <v>1</v>
      </c>
      <c r="D94" s="43" t="s">
        <v>210</v>
      </c>
      <c r="E94" s="44"/>
      <c r="F94" s="44"/>
      <c r="G94" s="118">
        <f t="shared" si="14"/>
        <v>0</v>
      </c>
      <c r="K94" s="45"/>
    </row>
    <row r="95" spans="1:11" s="46" customFormat="1" x14ac:dyDescent="0.2">
      <c r="A95" s="40" t="s">
        <v>220</v>
      </c>
      <c r="B95" s="41" t="s">
        <v>221</v>
      </c>
      <c r="C95" s="42">
        <v>12</v>
      </c>
      <c r="D95" s="43" t="s">
        <v>210</v>
      </c>
      <c r="E95" s="44"/>
      <c r="F95" s="44"/>
      <c r="G95" s="118">
        <f t="shared" si="14"/>
        <v>0</v>
      </c>
      <c r="K95" s="45"/>
    </row>
    <row r="96" spans="1:11" s="46" customFormat="1" x14ac:dyDescent="0.2">
      <c r="A96" s="48" t="s">
        <v>222</v>
      </c>
      <c r="B96" s="49" t="s">
        <v>223</v>
      </c>
      <c r="C96" s="42"/>
      <c r="D96" s="43"/>
      <c r="E96" s="47"/>
      <c r="F96" s="47"/>
      <c r="G96" s="118"/>
      <c r="K96" s="45"/>
    </row>
    <row r="97" spans="1:11" s="46" customFormat="1" x14ac:dyDescent="0.2">
      <c r="A97" s="40" t="s">
        <v>224</v>
      </c>
      <c r="B97" s="41" t="s">
        <v>225</v>
      </c>
      <c r="C97" s="42">
        <v>2</v>
      </c>
      <c r="D97" s="43" t="s">
        <v>210</v>
      </c>
      <c r="E97" s="44"/>
      <c r="F97" s="44"/>
      <c r="G97" s="118">
        <f t="shared" ref="G97" si="15">SUM(E97,F97)*C97</f>
        <v>0</v>
      </c>
      <c r="K97" s="45"/>
    </row>
    <row r="98" spans="1:11" s="46" customFormat="1" x14ac:dyDescent="0.2">
      <c r="A98" s="48" t="s">
        <v>226</v>
      </c>
      <c r="B98" s="49" t="s">
        <v>227</v>
      </c>
      <c r="C98" s="42"/>
      <c r="D98" s="43"/>
      <c r="E98" s="47"/>
      <c r="F98" s="47"/>
      <c r="G98" s="118"/>
      <c r="K98" s="45"/>
    </row>
    <row r="99" spans="1:11" s="46" customFormat="1" x14ac:dyDescent="0.2">
      <c r="A99" s="40" t="s">
        <v>228</v>
      </c>
      <c r="B99" s="41" t="s">
        <v>229</v>
      </c>
      <c r="C99" s="42">
        <v>1</v>
      </c>
      <c r="D99" s="43" t="s">
        <v>210</v>
      </c>
      <c r="E99" s="44"/>
      <c r="F99" s="44"/>
      <c r="G99" s="118">
        <f t="shared" ref="G99:G100" si="16">SUM(E99,F99)*C99</f>
        <v>0</v>
      </c>
      <c r="K99" s="45"/>
    </row>
    <row r="100" spans="1:11" s="46" customFormat="1" x14ac:dyDescent="0.2">
      <c r="A100" s="40" t="s">
        <v>230</v>
      </c>
      <c r="B100" s="41" t="s">
        <v>231</v>
      </c>
      <c r="C100" s="42">
        <v>1</v>
      </c>
      <c r="D100" s="43" t="s">
        <v>210</v>
      </c>
      <c r="E100" s="44"/>
      <c r="F100" s="44"/>
      <c r="G100" s="118">
        <f t="shared" si="16"/>
        <v>0</v>
      </c>
      <c r="K100" s="45"/>
    </row>
    <row r="101" spans="1:11" s="46" customFormat="1" x14ac:dyDescent="0.2">
      <c r="A101" s="48" t="s">
        <v>232</v>
      </c>
      <c r="B101" s="49" t="s">
        <v>233</v>
      </c>
      <c r="C101" s="42"/>
      <c r="D101" s="43"/>
      <c r="E101" s="47"/>
      <c r="F101" s="47"/>
      <c r="G101" s="118"/>
      <c r="K101" s="45"/>
    </row>
    <row r="102" spans="1:11" s="46" customFormat="1" x14ac:dyDescent="0.2">
      <c r="A102" s="40" t="s">
        <v>234</v>
      </c>
      <c r="B102" s="41" t="s">
        <v>235</v>
      </c>
      <c r="C102" s="42">
        <v>1</v>
      </c>
      <c r="D102" s="43" t="s">
        <v>210</v>
      </c>
      <c r="E102" s="44"/>
      <c r="F102" s="44"/>
      <c r="G102" s="118">
        <f t="shared" ref="G102:G108" si="17">SUM(E102,F102)*C102</f>
        <v>0</v>
      </c>
      <c r="K102" s="45"/>
    </row>
    <row r="103" spans="1:11" s="46" customFormat="1" x14ac:dyDescent="0.2">
      <c r="A103" s="40" t="s">
        <v>236</v>
      </c>
      <c r="B103" s="41" t="s">
        <v>237</v>
      </c>
      <c r="C103" s="42">
        <v>1</v>
      </c>
      <c r="D103" s="43" t="s">
        <v>210</v>
      </c>
      <c r="E103" s="44"/>
      <c r="F103" s="44"/>
      <c r="G103" s="118">
        <f t="shared" si="17"/>
        <v>0</v>
      </c>
      <c r="K103" s="45"/>
    </row>
    <row r="104" spans="1:11" s="46" customFormat="1" x14ac:dyDescent="0.2">
      <c r="A104" s="40" t="s">
        <v>238</v>
      </c>
      <c r="B104" s="41" t="s">
        <v>239</v>
      </c>
      <c r="C104" s="42">
        <v>1</v>
      </c>
      <c r="D104" s="43" t="s">
        <v>210</v>
      </c>
      <c r="E104" s="44"/>
      <c r="F104" s="44"/>
      <c r="G104" s="118">
        <f t="shared" si="17"/>
        <v>0</v>
      </c>
      <c r="K104" s="45"/>
    </row>
    <row r="105" spans="1:11" s="46" customFormat="1" x14ac:dyDescent="0.2">
      <c r="A105" s="40" t="s">
        <v>240</v>
      </c>
      <c r="B105" s="41" t="s">
        <v>241</v>
      </c>
      <c r="C105" s="42">
        <v>1</v>
      </c>
      <c r="D105" s="43" t="s">
        <v>210</v>
      </c>
      <c r="E105" s="44"/>
      <c r="F105" s="44"/>
      <c r="G105" s="118">
        <f t="shared" si="17"/>
        <v>0</v>
      </c>
      <c r="K105" s="45"/>
    </row>
    <row r="106" spans="1:11" s="46" customFormat="1" x14ac:dyDescent="0.2">
      <c r="A106" s="40" t="s">
        <v>242</v>
      </c>
      <c r="B106" s="41" t="s">
        <v>243</v>
      </c>
      <c r="C106" s="42">
        <v>1</v>
      </c>
      <c r="D106" s="43" t="s">
        <v>210</v>
      </c>
      <c r="E106" s="44"/>
      <c r="F106" s="44"/>
      <c r="G106" s="118">
        <f t="shared" si="17"/>
        <v>0</v>
      </c>
      <c r="K106" s="45"/>
    </row>
    <row r="107" spans="1:11" s="46" customFormat="1" x14ac:dyDescent="0.2">
      <c r="A107" s="40" t="s">
        <v>244</v>
      </c>
      <c r="B107" s="41" t="s">
        <v>245</v>
      </c>
      <c r="C107" s="42">
        <v>1</v>
      </c>
      <c r="D107" s="43" t="s">
        <v>210</v>
      </c>
      <c r="E107" s="44"/>
      <c r="F107" s="44"/>
      <c r="G107" s="118">
        <f t="shared" si="17"/>
        <v>0</v>
      </c>
      <c r="K107" s="45"/>
    </row>
    <row r="108" spans="1:11" s="46" customFormat="1" x14ac:dyDescent="0.2">
      <c r="A108" s="40" t="s">
        <v>246</v>
      </c>
      <c r="B108" s="41" t="s">
        <v>247</v>
      </c>
      <c r="C108" s="42">
        <v>1</v>
      </c>
      <c r="D108" s="43" t="s">
        <v>210</v>
      </c>
      <c r="E108" s="44"/>
      <c r="F108" s="44"/>
      <c r="G108" s="118">
        <f t="shared" si="17"/>
        <v>0</v>
      </c>
      <c r="K108" s="45"/>
    </row>
    <row r="109" spans="1:11" s="46" customFormat="1" x14ac:dyDescent="0.2">
      <c r="A109" s="48" t="s">
        <v>248</v>
      </c>
      <c r="B109" s="49" t="s">
        <v>249</v>
      </c>
      <c r="C109" s="42"/>
      <c r="D109" s="43"/>
      <c r="E109" s="47"/>
      <c r="F109" s="47"/>
      <c r="G109" s="118"/>
      <c r="K109" s="45"/>
    </row>
    <row r="110" spans="1:11" s="46" customFormat="1" x14ac:dyDescent="0.2">
      <c r="A110" s="40" t="s">
        <v>250</v>
      </c>
      <c r="B110" s="41" t="s">
        <v>251</v>
      </c>
      <c r="C110" s="42">
        <v>1</v>
      </c>
      <c r="D110" s="43" t="s">
        <v>210</v>
      </c>
      <c r="E110" s="44"/>
      <c r="F110" s="44"/>
      <c r="G110" s="118">
        <f t="shared" ref="G110:G112" si="18">SUM(E110,F110)*C110</f>
        <v>0</v>
      </c>
      <c r="K110" s="45"/>
    </row>
    <row r="111" spans="1:11" s="46" customFormat="1" x14ac:dyDescent="0.2">
      <c r="A111" s="40" t="s">
        <v>252</v>
      </c>
      <c r="B111" s="41" t="s">
        <v>253</v>
      </c>
      <c r="C111" s="42">
        <v>12</v>
      </c>
      <c r="D111" s="43" t="s">
        <v>210</v>
      </c>
      <c r="E111" s="44"/>
      <c r="F111" s="44"/>
      <c r="G111" s="118">
        <f t="shared" si="18"/>
        <v>0</v>
      </c>
      <c r="K111" s="45"/>
    </row>
    <row r="112" spans="1:11" s="46" customFormat="1" x14ac:dyDescent="0.2">
      <c r="A112" s="40" t="s">
        <v>254</v>
      </c>
      <c r="B112" s="41" t="s">
        <v>255</v>
      </c>
      <c r="C112" s="42">
        <v>10</v>
      </c>
      <c r="D112" s="43" t="s">
        <v>210</v>
      </c>
      <c r="E112" s="44"/>
      <c r="F112" s="44"/>
      <c r="G112" s="118">
        <f t="shared" si="18"/>
        <v>0</v>
      </c>
      <c r="K112" s="45"/>
    </row>
    <row r="113" spans="1:11" s="46" customFormat="1" x14ac:dyDescent="0.2">
      <c r="A113" s="48">
        <v>16</v>
      </c>
      <c r="B113" s="49" t="s">
        <v>256</v>
      </c>
      <c r="C113" s="42"/>
      <c r="D113" s="43"/>
      <c r="E113" s="47"/>
      <c r="F113" s="47"/>
      <c r="G113" s="118"/>
      <c r="K113" s="45">
        <f>SUM(G114)</f>
        <v>0</v>
      </c>
    </row>
    <row r="114" spans="1:11" s="46" customFormat="1" x14ac:dyDescent="0.2">
      <c r="A114" s="40" t="s">
        <v>257</v>
      </c>
      <c r="B114" s="41" t="s">
        <v>258</v>
      </c>
      <c r="C114" s="42">
        <v>300</v>
      </c>
      <c r="D114" s="43" t="s">
        <v>180</v>
      </c>
      <c r="E114" s="44"/>
      <c r="F114" s="44"/>
      <c r="G114" s="118">
        <f t="shared" ref="G114" si="19">SUM(E114,F114)*C114</f>
        <v>0</v>
      </c>
    </row>
    <row r="115" spans="1:11" x14ac:dyDescent="0.2">
      <c r="A115" s="122"/>
      <c r="B115" s="180" t="s">
        <v>33</v>
      </c>
      <c r="C115" s="180"/>
      <c r="D115" s="180"/>
      <c r="E115" s="53">
        <f>SUMPRODUCT(E17:E114,$C17:$C114)</f>
        <v>0</v>
      </c>
      <c r="F115" s="53">
        <f>SUMPRODUCT(F17:F114,$C17:$C114)</f>
        <v>0</v>
      </c>
      <c r="G115" s="54">
        <f>E115+F115</f>
        <v>0</v>
      </c>
    </row>
    <row r="116" spans="1:11" x14ac:dyDescent="0.2">
      <c r="A116" s="29" t="s">
        <v>34</v>
      </c>
      <c r="B116" s="30" t="s">
        <v>35</v>
      </c>
      <c r="C116" s="55"/>
      <c r="D116" s="55"/>
      <c r="E116" s="33"/>
      <c r="F116" s="33"/>
      <c r="G116" s="34"/>
    </row>
    <row r="117" spans="1:11" s="46" customFormat="1" x14ac:dyDescent="0.2">
      <c r="A117" s="48">
        <v>1</v>
      </c>
      <c r="B117" s="49" t="s">
        <v>259</v>
      </c>
      <c r="C117" s="50"/>
      <c r="D117" s="52"/>
      <c r="E117" s="47"/>
      <c r="F117" s="47"/>
      <c r="G117" s="118"/>
      <c r="K117" s="45">
        <f>SUM(G118:G124)</f>
        <v>0</v>
      </c>
    </row>
    <row r="118" spans="1:11" ht="25.5" x14ac:dyDescent="0.2">
      <c r="A118" s="127" t="s">
        <v>23</v>
      </c>
      <c r="B118" s="128" t="s">
        <v>260</v>
      </c>
      <c r="C118" s="42">
        <v>11</v>
      </c>
      <c r="D118" s="51" t="s">
        <v>88</v>
      </c>
      <c r="E118" s="44"/>
      <c r="F118" s="44"/>
      <c r="G118" s="118">
        <f t="shared" ref="G118:G119" si="20">SUM(E118:F118)*C118</f>
        <v>0</v>
      </c>
    </row>
    <row r="119" spans="1:11" ht="25.5" x14ac:dyDescent="0.2">
      <c r="A119" s="127" t="s">
        <v>24</v>
      </c>
      <c r="B119" s="128" t="s">
        <v>261</v>
      </c>
      <c r="C119" s="42">
        <v>12</v>
      </c>
      <c r="D119" s="51" t="s">
        <v>88</v>
      </c>
      <c r="E119" s="44"/>
      <c r="F119" s="44"/>
      <c r="G119" s="118">
        <f t="shared" si="20"/>
        <v>0</v>
      </c>
    </row>
    <row r="120" spans="1:11" ht="38.25" x14ac:dyDescent="0.2">
      <c r="A120" s="127" t="s">
        <v>23</v>
      </c>
      <c r="B120" s="128" t="s">
        <v>262</v>
      </c>
      <c r="C120" s="42">
        <v>85</v>
      </c>
      <c r="D120" s="51" t="s">
        <v>88</v>
      </c>
      <c r="E120" s="44"/>
      <c r="F120" s="44"/>
      <c r="G120" s="118">
        <f t="shared" ref="G120" si="21">SUM(E120:F120)*C120</f>
        <v>0</v>
      </c>
    </row>
    <row r="121" spans="1:11" ht="51" x14ac:dyDescent="0.2">
      <c r="A121" s="127" t="s">
        <v>263</v>
      </c>
      <c r="B121" s="128" t="s">
        <v>264</v>
      </c>
      <c r="C121" s="42">
        <v>22</v>
      </c>
      <c r="D121" s="51" t="s">
        <v>88</v>
      </c>
      <c r="E121" s="44"/>
      <c r="F121" s="44"/>
      <c r="G121" s="118">
        <f>SUM(E121,F121)*C121</f>
        <v>0</v>
      </c>
    </row>
    <row r="122" spans="1:11" ht="25.5" x14ac:dyDescent="0.2">
      <c r="A122" s="127" t="s">
        <v>265</v>
      </c>
      <c r="B122" s="128" t="s">
        <v>266</v>
      </c>
      <c r="C122" s="42">
        <v>11</v>
      </c>
      <c r="D122" s="51" t="s">
        <v>88</v>
      </c>
      <c r="E122" s="170" t="s">
        <v>83</v>
      </c>
      <c r="F122" s="44"/>
      <c r="G122" s="118">
        <f>SUM(E122,F122)*C122</f>
        <v>0</v>
      </c>
    </row>
    <row r="123" spans="1:11" ht="25.5" x14ac:dyDescent="0.2">
      <c r="A123" s="127" t="s">
        <v>267</v>
      </c>
      <c r="B123" s="128" t="s">
        <v>268</v>
      </c>
      <c r="C123" s="42">
        <v>2</v>
      </c>
      <c r="D123" s="51" t="s">
        <v>88</v>
      </c>
      <c r="E123" s="44"/>
      <c r="F123" s="44"/>
      <c r="G123" s="118">
        <f t="shared" ref="G123" si="22">SUM(E123:F123)*C123</f>
        <v>0</v>
      </c>
    </row>
    <row r="124" spans="1:11" ht="25.5" x14ac:dyDescent="0.2">
      <c r="A124" s="127" t="s">
        <v>269</v>
      </c>
      <c r="B124" s="128" t="s">
        <v>270</v>
      </c>
      <c r="C124" s="42">
        <v>100</v>
      </c>
      <c r="D124" s="51" t="s">
        <v>116</v>
      </c>
      <c r="E124" s="44"/>
      <c r="F124" s="44"/>
      <c r="G124" s="118">
        <f>SUM(E124,F124)*C124</f>
        <v>0</v>
      </c>
    </row>
    <row r="125" spans="1:11" s="46" customFormat="1" x14ac:dyDescent="0.2">
      <c r="A125" s="48">
        <v>2</v>
      </c>
      <c r="B125" s="49" t="s">
        <v>271</v>
      </c>
      <c r="C125" s="50"/>
      <c r="D125" s="52"/>
      <c r="E125" s="47"/>
      <c r="F125" s="47"/>
      <c r="G125" s="118"/>
      <c r="K125" s="45">
        <f>SUM(G126:G145)</f>
        <v>0</v>
      </c>
    </row>
    <row r="126" spans="1:11" ht="38.25" x14ac:dyDescent="0.2">
      <c r="A126" s="127" t="s">
        <v>25</v>
      </c>
      <c r="B126" s="128" t="s">
        <v>272</v>
      </c>
      <c r="C126" s="42">
        <v>17</v>
      </c>
      <c r="D126" s="51" t="s">
        <v>88</v>
      </c>
      <c r="E126" s="44"/>
      <c r="F126" s="44"/>
      <c r="G126" s="118">
        <f t="shared" ref="G126:G130" si="23">SUM(E126:F126)*C126</f>
        <v>0</v>
      </c>
    </row>
    <row r="127" spans="1:11" x14ac:dyDescent="0.2">
      <c r="A127" s="127" t="s">
        <v>26</v>
      </c>
      <c r="B127" s="128" t="s">
        <v>273</v>
      </c>
      <c r="C127" s="42">
        <v>17</v>
      </c>
      <c r="D127" s="51" t="s">
        <v>88</v>
      </c>
      <c r="E127" s="44"/>
      <c r="F127" s="44"/>
      <c r="G127" s="118">
        <f t="shared" si="23"/>
        <v>0</v>
      </c>
    </row>
    <row r="128" spans="1:11" x14ac:dyDescent="0.2">
      <c r="A128" s="127" t="s">
        <v>274</v>
      </c>
      <c r="B128" s="128" t="s">
        <v>275</v>
      </c>
      <c r="C128" s="42">
        <v>15</v>
      </c>
      <c r="D128" s="51" t="s">
        <v>96</v>
      </c>
      <c r="E128" s="44"/>
      <c r="F128" s="44"/>
      <c r="G128" s="118">
        <f t="shared" si="23"/>
        <v>0</v>
      </c>
    </row>
    <row r="129" spans="1:7" x14ac:dyDescent="0.2">
      <c r="A129" s="127" t="s">
        <v>276</v>
      </c>
      <c r="B129" s="128" t="s">
        <v>277</v>
      </c>
      <c r="C129" s="42">
        <v>2</v>
      </c>
      <c r="D129" s="51" t="s">
        <v>96</v>
      </c>
      <c r="E129" s="44"/>
      <c r="F129" s="44"/>
      <c r="G129" s="118">
        <f t="shared" si="23"/>
        <v>0</v>
      </c>
    </row>
    <row r="130" spans="1:7" x14ac:dyDescent="0.2">
      <c r="A130" s="127" t="s">
        <v>278</v>
      </c>
      <c r="B130" s="128" t="s">
        <v>279</v>
      </c>
      <c r="C130" s="42">
        <v>17</v>
      </c>
      <c r="D130" s="51" t="s">
        <v>96</v>
      </c>
      <c r="E130" s="44"/>
      <c r="F130" s="44"/>
      <c r="G130" s="118">
        <f t="shared" si="23"/>
        <v>0</v>
      </c>
    </row>
    <row r="131" spans="1:7" x14ac:dyDescent="0.2">
      <c r="A131" s="127" t="s">
        <v>280</v>
      </c>
      <c r="B131" s="128" t="s">
        <v>281</v>
      </c>
      <c r="C131" s="42">
        <v>42</v>
      </c>
      <c r="D131" s="51" t="s">
        <v>116</v>
      </c>
      <c r="E131" s="170" t="s">
        <v>83</v>
      </c>
      <c r="F131" s="44"/>
      <c r="G131" s="118">
        <f t="shared" ref="G131:G138" si="24">SUM(E131:F131)*C131</f>
        <v>0</v>
      </c>
    </row>
    <row r="132" spans="1:7" x14ac:dyDescent="0.2">
      <c r="A132" s="127" t="s">
        <v>282</v>
      </c>
      <c r="B132" s="128" t="s">
        <v>283</v>
      </c>
      <c r="C132" s="42">
        <v>42</v>
      </c>
      <c r="D132" s="51" t="s">
        <v>116</v>
      </c>
      <c r="E132" s="44"/>
      <c r="F132" s="44"/>
      <c r="G132" s="118">
        <f t="shared" si="24"/>
        <v>0</v>
      </c>
    </row>
    <row r="133" spans="1:7" x14ac:dyDescent="0.2">
      <c r="A133" s="127" t="s">
        <v>284</v>
      </c>
      <c r="B133" s="128" t="s">
        <v>285</v>
      </c>
      <c r="C133" s="42">
        <v>3</v>
      </c>
      <c r="D133" s="51" t="s">
        <v>116</v>
      </c>
      <c r="E133" s="44"/>
      <c r="F133" s="44"/>
      <c r="G133" s="118">
        <f t="shared" si="24"/>
        <v>0</v>
      </c>
    </row>
    <row r="134" spans="1:7" x14ac:dyDescent="0.2">
      <c r="A134" s="127" t="s">
        <v>286</v>
      </c>
      <c r="B134" s="128" t="s">
        <v>287</v>
      </c>
      <c r="C134" s="42">
        <v>30</v>
      </c>
      <c r="D134" s="51" t="s">
        <v>88</v>
      </c>
      <c r="E134" s="44"/>
      <c r="F134" s="44"/>
      <c r="G134" s="118">
        <f t="shared" si="24"/>
        <v>0</v>
      </c>
    </row>
    <row r="135" spans="1:7" x14ac:dyDescent="0.2">
      <c r="A135" s="127" t="s">
        <v>288</v>
      </c>
      <c r="B135" s="128" t="s">
        <v>289</v>
      </c>
      <c r="C135" s="42">
        <v>3</v>
      </c>
      <c r="D135" s="51" t="s">
        <v>88</v>
      </c>
      <c r="E135" s="44"/>
      <c r="F135" s="44"/>
      <c r="G135" s="118">
        <f t="shared" si="24"/>
        <v>0</v>
      </c>
    </row>
    <row r="136" spans="1:7" x14ac:dyDescent="0.2">
      <c r="A136" s="127" t="s">
        <v>290</v>
      </c>
      <c r="B136" s="128" t="s">
        <v>291</v>
      </c>
      <c r="C136" s="42">
        <v>3</v>
      </c>
      <c r="D136" s="51" t="s">
        <v>88</v>
      </c>
      <c r="E136" s="44"/>
      <c r="F136" s="44"/>
      <c r="G136" s="118">
        <f t="shared" si="24"/>
        <v>0</v>
      </c>
    </row>
    <row r="137" spans="1:7" x14ac:dyDescent="0.2">
      <c r="A137" s="127" t="s">
        <v>292</v>
      </c>
      <c r="B137" s="128" t="s">
        <v>293</v>
      </c>
      <c r="C137" s="42">
        <v>15</v>
      </c>
      <c r="D137" s="51" t="s">
        <v>88</v>
      </c>
      <c r="E137" s="44"/>
      <c r="F137" s="44"/>
      <c r="G137" s="118">
        <f t="shared" si="24"/>
        <v>0</v>
      </c>
    </row>
    <row r="138" spans="1:7" x14ac:dyDescent="0.2">
      <c r="A138" s="127" t="s">
        <v>294</v>
      </c>
      <c r="B138" s="128" t="s">
        <v>295</v>
      </c>
      <c r="C138" s="42">
        <v>10</v>
      </c>
      <c r="D138" s="51" t="s">
        <v>88</v>
      </c>
      <c r="E138" s="44"/>
      <c r="F138" s="44"/>
      <c r="G138" s="118">
        <f t="shared" si="24"/>
        <v>0</v>
      </c>
    </row>
    <row r="139" spans="1:7" ht="25.5" x14ac:dyDescent="0.2">
      <c r="A139" s="127" t="s">
        <v>296</v>
      </c>
      <c r="B139" s="128" t="s">
        <v>297</v>
      </c>
      <c r="C139" s="42">
        <v>60</v>
      </c>
      <c r="D139" s="51" t="s">
        <v>116</v>
      </c>
      <c r="E139" s="44"/>
      <c r="F139" s="44"/>
      <c r="G139" s="118">
        <f>SUM(E139:F139)*C139</f>
        <v>0</v>
      </c>
    </row>
    <row r="140" spans="1:7" x14ac:dyDescent="0.2">
      <c r="A140" s="127" t="s">
        <v>298</v>
      </c>
      <c r="B140" s="128" t="s">
        <v>299</v>
      </c>
      <c r="C140" s="42">
        <v>3</v>
      </c>
      <c r="D140" s="51" t="s">
        <v>116</v>
      </c>
      <c r="E140" s="44"/>
      <c r="F140" s="44"/>
      <c r="G140" s="118">
        <f>SUM(E140:F140)*C140</f>
        <v>0</v>
      </c>
    </row>
    <row r="141" spans="1:7" ht="25.5" x14ac:dyDescent="0.2">
      <c r="A141" s="127" t="s">
        <v>300</v>
      </c>
      <c r="B141" s="128" t="s">
        <v>301</v>
      </c>
      <c r="C141" s="42">
        <v>15</v>
      </c>
      <c r="D141" s="51" t="s">
        <v>88</v>
      </c>
      <c r="E141" s="44"/>
      <c r="F141" s="44"/>
      <c r="G141" s="118">
        <f>SUM(E141:F141)*C141</f>
        <v>0</v>
      </c>
    </row>
    <row r="142" spans="1:7" x14ac:dyDescent="0.2">
      <c r="A142" s="127" t="s">
        <v>302</v>
      </c>
      <c r="B142" s="128" t="s">
        <v>303</v>
      </c>
      <c r="C142" s="42">
        <v>30</v>
      </c>
      <c r="D142" s="51" t="s">
        <v>88</v>
      </c>
      <c r="E142" s="44"/>
      <c r="F142" s="44"/>
      <c r="G142" s="118">
        <f>SUM(E142:F142)*C142</f>
        <v>0</v>
      </c>
    </row>
    <row r="143" spans="1:7" x14ac:dyDescent="0.2">
      <c r="A143" s="127" t="s">
        <v>304</v>
      </c>
      <c r="B143" s="128" t="s">
        <v>305</v>
      </c>
      <c r="C143" s="42">
        <v>50</v>
      </c>
      <c r="D143" s="51" t="s">
        <v>116</v>
      </c>
      <c r="E143" s="44"/>
      <c r="F143" s="44"/>
      <c r="G143" s="118">
        <f t="shared" ref="G143:G145" si="25">SUM(E143:F143)*C143</f>
        <v>0</v>
      </c>
    </row>
    <row r="144" spans="1:7" ht="25.5" x14ac:dyDescent="0.2">
      <c r="A144" s="127" t="s">
        <v>306</v>
      </c>
      <c r="B144" s="128" t="s">
        <v>307</v>
      </c>
      <c r="C144" s="42">
        <v>120</v>
      </c>
      <c r="D144" s="51" t="s">
        <v>88</v>
      </c>
      <c r="E144" s="44"/>
      <c r="F144" s="44"/>
      <c r="G144" s="118">
        <f t="shared" ref="G144" si="26">SUM(E144:F144)*C144</f>
        <v>0</v>
      </c>
    </row>
    <row r="145" spans="1:11" x14ac:dyDescent="0.2">
      <c r="A145" s="127" t="s">
        <v>308</v>
      </c>
      <c r="B145" s="128" t="s">
        <v>309</v>
      </c>
      <c r="C145" s="42">
        <v>15</v>
      </c>
      <c r="D145" s="51" t="s">
        <v>88</v>
      </c>
      <c r="E145" s="44"/>
      <c r="F145" s="44"/>
      <c r="G145" s="118">
        <f t="shared" si="25"/>
        <v>0</v>
      </c>
    </row>
    <row r="146" spans="1:11" s="46" customFormat="1" x14ac:dyDescent="0.2">
      <c r="A146" s="48">
        <v>3</v>
      </c>
      <c r="B146" s="49" t="s">
        <v>310</v>
      </c>
      <c r="C146" s="50"/>
      <c r="D146" s="52"/>
      <c r="E146" s="47"/>
      <c r="F146" s="47"/>
      <c r="G146" s="118"/>
      <c r="K146" s="45">
        <f>SUM(G147:G172)</f>
        <v>0</v>
      </c>
    </row>
    <row r="147" spans="1:11" ht="25.5" x14ac:dyDescent="0.2">
      <c r="A147" s="127" t="s">
        <v>27</v>
      </c>
      <c r="B147" s="128" t="s">
        <v>270</v>
      </c>
      <c r="C147" s="42">
        <v>500</v>
      </c>
      <c r="D147" s="51" t="s">
        <v>116</v>
      </c>
      <c r="E147" s="44"/>
      <c r="F147" s="44"/>
      <c r="G147" s="118">
        <f>SUM(E147:F147)*C147</f>
        <v>0</v>
      </c>
    </row>
    <row r="148" spans="1:11" x14ac:dyDescent="0.2">
      <c r="A148" s="127" t="s">
        <v>28</v>
      </c>
      <c r="B148" s="128" t="s">
        <v>311</v>
      </c>
      <c r="C148" s="42">
        <v>700</v>
      </c>
      <c r="D148" s="51" t="s">
        <v>116</v>
      </c>
      <c r="E148" s="44"/>
      <c r="F148" s="44"/>
      <c r="G148" s="118">
        <f t="shared" ref="G148" si="27">SUM(E148,F148)*C148</f>
        <v>0</v>
      </c>
    </row>
    <row r="149" spans="1:11" x14ac:dyDescent="0.2">
      <c r="A149" s="127" t="s">
        <v>92</v>
      </c>
      <c r="B149" s="128" t="s">
        <v>312</v>
      </c>
      <c r="C149" s="42">
        <v>6</v>
      </c>
      <c r="D149" s="51" t="s">
        <v>116</v>
      </c>
      <c r="E149" s="44"/>
      <c r="F149" s="44"/>
      <c r="G149" s="118">
        <f t="shared" ref="G149:G168" si="28">SUM(E149:F149)*C149</f>
        <v>0</v>
      </c>
    </row>
    <row r="150" spans="1:11" x14ac:dyDescent="0.2">
      <c r="A150" s="127" t="s">
        <v>94</v>
      </c>
      <c r="B150" s="128" t="s">
        <v>313</v>
      </c>
      <c r="C150" s="42">
        <v>2</v>
      </c>
      <c r="D150" s="51" t="s">
        <v>88</v>
      </c>
      <c r="E150" s="44"/>
      <c r="F150" s="44"/>
      <c r="G150" s="118">
        <f t="shared" si="28"/>
        <v>0</v>
      </c>
    </row>
    <row r="151" spans="1:11" x14ac:dyDescent="0.2">
      <c r="A151" s="127" t="s">
        <v>97</v>
      </c>
      <c r="B151" s="128" t="s">
        <v>314</v>
      </c>
      <c r="C151" s="42">
        <v>2</v>
      </c>
      <c r="D151" s="51" t="s">
        <v>116</v>
      </c>
      <c r="E151" s="44"/>
      <c r="F151" s="44"/>
      <c r="G151" s="118">
        <f t="shared" si="28"/>
        <v>0</v>
      </c>
    </row>
    <row r="152" spans="1:11" x14ac:dyDescent="0.2">
      <c r="A152" s="127" t="s">
        <v>99</v>
      </c>
      <c r="B152" s="128" t="s">
        <v>315</v>
      </c>
      <c r="C152" s="42">
        <v>6</v>
      </c>
      <c r="D152" s="51" t="s">
        <v>116</v>
      </c>
      <c r="E152" s="44"/>
      <c r="F152" s="44"/>
      <c r="G152" s="118">
        <f>SUM(E152:F152)*C152</f>
        <v>0</v>
      </c>
    </row>
    <row r="153" spans="1:11" x14ac:dyDescent="0.2">
      <c r="A153" s="127" t="s">
        <v>101</v>
      </c>
      <c r="B153" s="128" t="s">
        <v>316</v>
      </c>
      <c r="C153" s="42">
        <v>4</v>
      </c>
      <c r="D153" s="51" t="s">
        <v>88</v>
      </c>
      <c r="E153" s="44"/>
      <c r="F153" s="44"/>
      <c r="G153" s="118">
        <f t="shared" si="28"/>
        <v>0</v>
      </c>
    </row>
    <row r="154" spans="1:11" x14ac:dyDescent="0.2">
      <c r="A154" s="127" t="s">
        <v>103</v>
      </c>
      <c r="B154" s="128" t="s">
        <v>317</v>
      </c>
      <c r="C154" s="42">
        <v>10</v>
      </c>
      <c r="D154" s="51" t="s">
        <v>88</v>
      </c>
      <c r="E154" s="44"/>
      <c r="F154" s="44"/>
      <c r="G154" s="118">
        <f t="shared" si="28"/>
        <v>0</v>
      </c>
    </row>
    <row r="155" spans="1:11" x14ac:dyDescent="0.2">
      <c r="A155" s="127" t="s">
        <v>105</v>
      </c>
      <c r="B155" s="128" t="s">
        <v>318</v>
      </c>
      <c r="C155" s="42">
        <v>6</v>
      </c>
      <c r="D155" s="51" t="s">
        <v>88</v>
      </c>
      <c r="E155" s="44"/>
      <c r="F155" s="44"/>
      <c r="G155" s="118">
        <f>SUM(E155:F155)*C155</f>
        <v>0</v>
      </c>
    </row>
    <row r="156" spans="1:11" x14ac:dyDescent="0.2">
      <c r="A156" s="127" t="s">
        <v>107</v>
      </c>
      <c r="B156" s="128" t="s">
        <v>319</v>
      </c>
      <c r="C156" s="42">
        <v>2</v>
      </c>
      <c r="D156" s="51" t="s">
        <v>88</v>
      </c>
      <c r="E156" s="44"/>
      <c r="F156" s="44"/>
      <c r="G156" s="118">
        <f>SUM(E156,F156)*C156</f>
        <v>0</v>
      </c>
    </row>
    <row r="157" spans="1:11" ht="51" x14ac:dyDescent="0.2">
      <c r="A157" s="127" t="s">
        <v>109</v>
      </c>
      <c r="B157" s="128" t="s">
        <v>320</v>
      </c>
      <c r="C157" s="42">
        <v>6</v>
      </c>
      <c r="D157" s="51" t="s">
        <v>88</v>
      </c>
      <c r="E157" s="44"/>
      <c r="F157" s="44"/>
      <c r="G157" s="118">
        <f t="shared" si="28"/>
        <v>0</v>
      </c>
    </row>
    <row r="158" spans="1:11" ht="38.25" x14ac:dyDescent="0.2">
      <c r="A158" s="127" t="s">
        <v>111</v>
      </c>
      <c r="B158" s="128" t="s">
        <v>321</v>
      </c>
      <c r="C158" s="42">
        <v>20</v>
      </c>
      <c r="D158" s="51" t="s">
        <v>88</v>
      </c>
      <c r="E158" s="170" t="s">
        <v>83</v>
      </c>
      <c r="F158" s="44"/>
      <c r="G158" s="118">
        <f t="shared" si="28"/>
        <v>0</v>
      </c>
    </row>
    <row r="159" spans="1:11" ht="51" x14ac:dyDescent="0.2">
      <c r="A159" s="127" t="s">
        <v>114</v>
      </c>
      <c r="B159" s="128" t="s">
        <v>322</v>
      </c>
      <c r="C159" s="42">
        <v>6</v>
      </c>
      <c r="D159" s="51" t="s">
        <v>88</v>
      </c>
      <c r="E159" s="170" t="s">
        <v>83</v>
      </c>
      <c r="F159" s="44"/>
      <c r="G159" s="118">
        <f t="shared" si="28"/>
        <v>0</v>
      </c>
    </row>
    <row r="160" spans="1:11" ht="38.25" x14ac:dyDescent="0.2">
      <c r="A160" s="127" t="s">
        <v>323</v>
      </c>
      <c r="B160" s="128" t="s">
        <v>324</v>
      </c>
      <c r="C160" s="42">
        <v>4</v>
      </c>
      <c r="D160" s="51" t="s">
        <v>88</v>
      </c>
      <c r="E160" s="170" t="s">
        <v>83</v>
      </c>
      <c r="F160" s="44"/>
      <c r="G160" s="118">
        <f t="shared" si="28"/>
        <v>0</v>
      </c>
    </row>
    <row r="161" spans="1:11" ht="38.25" x14ac:dyDescent="0.2">
      <c r="A161" s="127" t="s">
        <v>325</v>
      </c>
      <c r="B161" s="128" t="s">
        <v>326</v>
      </c>
      <c r="C161" s="42">
        <v>12</v>
      </c>
      <c r="D161" s="51" t="s">
        <v>88</v>
      </c>
      <c r="E161" s="170" t="s">
        <v>83</v>
      </c>
      <c r="F161" s="44"/>
      <c r="G161" s="118">
        <f t="shared" si="28"/>
        <v>0</v>
      </c>
    </row>
    <row r="162" spans="1:11" x14ac:dyDescent="0.2">
      <c r="A162" s="127" t="s">
        <v>327</v>
      </c>
      <c r="B162" s="128" t="s">
        <v>328</v>
      </c>
      <c r="C162" s="42">
        <v>2</v>
      </c>
      <c r="D162" s="51" t="s">
        <v>88</v>
      </c>
      <c r="E162" s="44"/>
      <c r="F162" s="44"/>
      <c r="G162" s="118">
        <f t="shared" si="28"/>
        <v>0</v>
      </c>
    </row>
    <row r="163" spans="1:11" x14ac:dyDescent="0.2">
      <c r="A163" s="127" t="s">
        <v>329</v>
      </c>
      <c r="B163" s="128" t="s">
        <v>330</v>
      </c>
      <c r="C163" s="42">
        <v>2</v>
      </c>
      <c r="D163" s="51" t="s">
        <v>88</v>
      </c>
      <c r="E163" s="44"/>
      <c r="F163" s="44"/>
      <c r="G163" s="118">
        <f t="shared" si="28"/>
        <v>0</v>
      </c>
    </row>
    <row r="164" spans="1:11" x14ac:dyDescent="0.2">
      <c r="A164" s="127" t="s">
        <v>331</v>
      </c>
      <c r="B164" s="128" t="s">
        <v>332</v>
      </c>
      <c r="C164" s="42">
        <v>6</v>
      </c>
      <c r="D164" s="51" t="s">
        <v>116</v>
      </c>
      <c r="E164" s="44"/>
      <c r="F164" s="44"/>
      <c r="G164" s="118">
        <f t="shared" si="28"/>
        <v>0</v>
      </c>
    </row>
    <row r="165" spans="1:11" x14ac:dyDescent="0.2">
      <c r="A165" s="127" t="s">
        <v>333</v>
      </c>
      <c r="B165" s="128" t="s">
        <v>309</v>
      </c>
      <c r="C165" s="42">
        <v>2</v>
      </c>
      <c r="D165" s="51" t="s">
        <v>88</v>
      </c>
      <c r="E165" s="44"/>
      <c r="F165" s="44"/>
      <c r="G165" s="118">
        <f t="shared" si="28"/>
        <v>0</v>
      </c>
    </row>
    <row r="166" spans="1:11" x14ac:dyDescent="0.2">
      <c r="A166" s="127" t="s">
        <v>334</v>
      </c>
      <c r="B166" s="128" t="s">
        <v>335</v>
      </c>
      <c r="C166" s="42">
        <v>30</v>
      </c>
      <c r="D166" s="51" t="s">
        <v>116</v>
      </c>
      <c r="E166" s="44"/>
      <c r="F166" s="44"/>
      <c r="G166" s="118">
        <f>SUM(E166:F166)*C166</f>
        <v>0</v>
      </c>
    </row>
    <row r="167" spans="1:11" x14ac:dyDescent="0.2">
      <c r="A167" s="127" t="s">
        <v>336</v>
      </c>
      <c r="B167" s="128" t="s">
        <v>337</v>
      </c>
      <c r="C167" s="42">
        <v>14</v>
      </c>
      <c r="D167" s="51" t="s">
        <v>88</v>
      </c>
      <c r="E167" s="44"/>
      <c r="F167" s="44"/>
      <c r="G167" s="118">
        <f>SUM(E167:F167)*C167</f>
        <v>0</v>
      </c>
    </row>
    <row r="168" spans="1:11" x14ac:dyDescent="0.2">
      <c r="A168" s="127" t="s">
        <v>338</v>
      </c>
      <c r="B168" s="128" t="s">
        <v>339</v>
      </c>
      <c r="C168" s="42">
        <v>20</v>
      </c>
      <c r="D168" s="51" t="s">
        <v>116</v>
      </c>
      <c r="E168" s="44"/>
      <c r="F168" s="44"/>
      <c r="G168" s="118">
        <f t="shared" si="28"/>
        <v>0</v>
      </c>
    </row>
    <row r="169" spans="1:11" x14ac:dyDescent="0.2">
      <c r="A169" s="127" t="s">
        <v>340</v>
      </c>
      <c r="B169" s="128" t="s">
        <v>341</v>
      </c>
      <c r="C169" s="42">
        <v>2</v>
      </c>
      <c r="D169" s="51" t="s">
        <v>116</v>
      </c>
      <c r="E169" s="44"/>
      <c r="F169" s="44"/>
      <c r="G169" s="118">
        <f>SUM(E169:F169)*C169</f>
        <v>0</v>
      </c>
    </row>
    <row r="170" spans="1:11" ht="25.5" x14ac:dyDescent="0.2">
      <c r="A170" s="127" t="s">
        <v>342</v>
      </c>
      <c r="B170" s="128" t="s">
        <v>343</v>
      </c>
      <c r="C170" s="42">
        <v>1</v>
      </c>
      <c r="D170" s="51" t="s">
        <v>88</v>
      </c>
      <c r="E170" s="44"/>
      <c r="F170" s="44"/>
      <c r="G170" s="118">
        <f>SUM(E170:F170)*C170</f>
        <v>0</v>
      </c>
    </row>
    <row r="171" spans="1:11" x14ac:dyDescent="0.2">
      <c r="A171" s="127" t="s">
        <v>344</v>
      </c>
      <c r="B171" s="128" t="s">
        <v>345</v>
      </c>
      <c r="C171" s="42">
        <v>1</v>
      </c>
      <c r="D171" s="51" t="s">
        <v>88</v>
      </c>
      <c r="E171" s="44"/>
      <c r="F171" s="44"/>
      <c r="G171" s="118">
        <f>SUM(E171:F171)*C171</f>
        <v>0</v>
      </c>
    </row>
    <row r="172" spans="1:11" x14ac:dyDescent="0.2">
      <c r="A172" s="127" t="s">
        <v>346</v>
      </c>
      <c r="B172" s="128" t="s">
        <v>303</v>
      </c>
      <c r="C172" s="42">
        <v>1</v>
      </c>
      <c r="D172" s="51" t="s">
        <v>88</v>
      </c>
      <c r="E172" s="44"/>
      <c r="F172" s="44"/>
      <c r="G172" s="118">
        <f>SUM(E172:F172)*C172</f>
        <v>0</v>
      </c>
    </row>
    <row r="173" spans="1:11" s="46" customFormat="1" x14ac:dyDescent="0.2">
      <c r="A173" s="48">
        <v>4</v>
      </c>
      <c r="B173" s="49" t="s">
        <v>347</v>
      </c>
      <c r="C173" s="50"/>
      <c r="D173" s="52"/>
      <c r="E173" s="47"/>
      <c r="F173" s="47"/>
      <c r="G173" s="118"/>
      <c r="K173" s="45">
        <f>SUM(G174:G189)</f>
        <v>0</v>
      </c>
    </row>
    <row r="174" spans="1:11" x14ac:dyDescent="0.2">
      <c r="A174" s="127" t="s">
        <v>29</v>
      </c>
      <c r="B174" s="128" t="s">
        <v>311</v>
      </c>
      <c r="C174" s="42">
        <v>100</v>
      </c>
      <c r="D174" s="51" t="s">
        <v>116</v>
      </c>
      <c r="E174" s="44"/>
      <c r="F174" s="44"/>
      <c r="G174" s="118">
        <f t="shared" ref="G174" si="29">SUM(E174,F174)*C174</f>
        <v>0</v>
      </c>
    </row>
    <row r="175" spans="1:11" ht="25.5" x14ac:dyDescent="0.2">
      <c r="A175" s="127" t="s">
        <v>30</v>
      </c>
      <c r="B175" s="128" t="s">
        <v>270</v>
      </c>
      <c r="C175" s="42">
        <v>100</v>
      </c>
      <c r="D175" s="51" t="s">
        <v>116</v>
      </c>
      <c r="E175" s="44"/>
      <c r="F175" s="44"/>
      <c r="G175" s="118">
        <f>SUM(E175,F175)*C175</f>
        <v>0</v>
      </c>
    </row>
    <row r="176" spans="1:11" x14ac:dyDescent="0.2">
      <c r="A176" s="127" t="s">
        <v>120</v>
      </c>
      <c r="B176" s="128" t="s">
        <v>348</v>
      </c>
      <c r="C176" s="42">
        <v>4</v>
      </c>
      <c r="D176" s="51" t="s">
        <v>116</v>
      </c>
      <c r="E176" s="44"/>
      <c r="F176" s="44"/>
      <c r="G176" s="118">
        <f>SUM(E176:F176)*C176</f>
        <v>0</v>
      </c>
    </row>
    <row r="177" spans="1:11" ht="25.5" x14ac:dyDescent="0.2">
      <c r="A177" s="127" t="s">
        <v>122</v>
      </c>
      <c r="B177" s="128" t="s">
        <v>349</v>
      </c>
      <c r="C177" s="42">
        <v>2</v>
      </c>
      <c r="D177" s="51" t="s">
        <v>88</v>
      </c>
      <c r="E177" s="44"/>
      <c r="F177" s="44"/>
      <c r="G177" s="118">
        <f>SUM(E177:F177)*C177</f>
        <v>0</v>
      </c>
    </row>
    <row r="178" spans="1:11" ht="25.5" x14ac:dyDescent="0.2">
      <c r="A178" s="127" t="s">
        <v>350</v>
      </c>
      <c r="B178" s="128" t="s">
        <v>351</v>
      </c>
      <c r="C178" s="42">
        <v>2</v>
      </c>
      <c r="D178" s="51" t="s">
        <v>88</v>
      </c>
      <c r="E178" s="44"/>
      <c r="F178" s="44"/>
      <c r="G178" s="118">
        <f>SUM(E178:F178)*C178</f>
        <v>0</v>
      </c>
    </row>
    <row r="179" spans="1:11" x14ac:dyDescent="0.2">
      <c r="A179" s="127" t="s">
        <v>352</v>
      </c>
      <c r="B179" s="128" t="s">
        <v>345</v>
      </c>
      <c r="C179" s="42">
        <v>3</v>
      </c>
      <c r="D179" s="51" t="s">
        <v>88</v>
      </c>
      <c r="E179" s="44"/>
      <c r="F179" s="44"/>
      <c r="G179" s="118">
        <f>SUM(E179:F179)*C179</f>
        <v>0</v>
      </c>
    </row>
    <row r="180" spans="1:11" x14ac:dyDescent="0.2">
      <c r="A180" s="127" t="s">
        <v>353</v>
      </c>
      <c r="B180" s="128" t="s">
        <v>303</v>
      </c>
      <c r="C180" s="42">
        <v>3</v>
      </c>
      <c r="D180" s="51" t="s">
        <v>88</v>
      </c>
      <c r="E180" s="44"/>
      <c r="F180" s="44"/>
      <c r="G180" s="118">
        <f>SUM(E180:F180)*C180</f>
        <v>0</v>
      </c>
    </row>
    <row r="181" spans="1:11" x14ac:dyDescent="0.2">
      <c r="A181" s="127" t="s">
        <v>354</v>
      </c>
      <c r="B181" s="128" t="s">
        <v>355</v>
      </c>
      <c r="C181" s="42">
        <v>60</v>
      </c>
      <c r="D181" s="51" t="s">
        <v>116</v>
      </c>
      <c r="E181" s="44"/>
      <c r="F181" s="44"/>
      <c r="G181" s="118">
        <f t="shared" ref="G181:G186" si="30">SUM(E181,F181)*C181</f>
        <v>0</v>
      </c>
    </row>
    <row r="182" spans="1:11" x14ac:dyDescent="0.2">
      <c r="A182" s="127" t="s">
        <v>356</v>
      </c>
      <c r="B182" s="128" t="s">
        <v>357</v>
      </c>
      <c r="C182" s="42">
        <v>25</v>
      </c>
      <c r="D182" s="51" t="s">
        <v>88</v>
      </c>
      <c r="E182" s="44"/>
      <c r="F182" s="44"/>
      <c r="G182" s="118">
        <f t="shared" si="30"/>
        <v>0</v>
      </c>
    </row>
    <row r="183" spans="1:11" x14ac:dyDescent="0.2">
      <c r="A183" s="127" t="s">
        <v>358</v>
      </c>
      <c r="B183" s="128" t="s">
        <v>359</v>
      </c>
      <c r="C183" s="42">
        <v>2</v>
      </c>
      <c r="D183" s="51" t="s">
        <v>88</v>
      </c>
      <c r="E183" s="44"/>
      <c r="F183" s="170" t="s">
        <v>83</v>
      </c>
      <c r="G183" s="118">
        <f t="shared" si="30"/>
        <v>0</v>
      </c>
    </row>
    <row r="184" spans="1:11" x14ac:dyDescent="0.2">
      <c r="A184" s="127" t="s">
        <v>360</v>
      </c>
      <c r="B184" s="128" t="s">
        <v>361</v>
      </c>
      <c r="C184" s="42">
        <v>2</v>
      </c>
      <c r="D184" s="51" t="s">
        <v>88</v>
      </c>
      <c r="E184" s="44"/>
      <c r="F184" s="44"/>
      <c r="G184" s="118">
        <f t="shared" si="30"/>
        <v>0</v>
      </c>
    </row>
    <row r="185" spans="1:11" x14ac:dyDescent="0.2">
      <c r="A185" s="127" t="s">
        <v>362</v>
      </c>
      <c r="B185" s="128" t="s">
        <v>363</v>
      </c>
      <c r="C185" s="42">
        <v>2</v>
      </c>
      <c r="D185" s="51" t="s">
        <v>88</v>
      </c>
      <c r="E185" s="44"/>
      <c r="F185" s="44"/>
      <c r="G185" s="118">
        <f t="shared" si="30"/>
        <v>0</v>
      </c>
    </row>
    <row r="186" spans="1:11" x14ac:dyDescent="0.2">
      <c r="A186" s="127" t="s">
        <v>364</v>
      </c>
      <c r="B186" s="128" t="s">
        <v>365</v>
      </c>
      <c r="C186" s="42">
        <v>2</v>
      </c>
      <c r="D186" s="51" t="s">
        <v>88</v>
      </c>
      <c r="E186" s="44"/>
      <c r="F186" s="44"/>
      <c r="G186" s="118">
        <f t="shared" si="30"/>
        <v>0</v>
      </c>
    </row>
    <row r="187" spans="1:11" ht="38.25" x14ac:dyDescent="0.2">
      <c r="A187" s="127" t="s">
        <v>366</v>
      </c>
      <c r="B187" s="128" t="s">
        <v>321</v>
      </c>
      <c r="C187" s="42">
        <v>6</v>
      </c>
      <c r="D187" s="51" t="s">
        <v>88</v>
      </c>
      <c r="E187" s="170" t="s">
        <v>83</v>
      </c>
      <c r="F187" s="44"/>
      <c r="G187" s="118">
        <f t="shared" ref="G187:G189" si="31">SUM(E187:F187)*C187</f>
        <v>0</v>
      </c>
    </row>
    <row r="188" spans="1:11" ht="51" x14ac:dyDescent="0.2">
      <c r="A188" s="127" t="s">
        <v>367</v>
      </c>
      <c r="B188" s="128" t="s">
        <v>322</v>
      </c>
      <c r="C188" s="42">
        <v>6</v>
      </c>
      <c r="D188" s="51" t="s">
        <v>88</v>
      </c>
      <c r="E188" s="170" t="s">
        <v>83</v>
      </c>
      <c r="F188" s="44"/>
      <c r="G188" s="118">
        <f t="shared" si="31"/>
        <v>0</v>
      </c>
    </row>
    <row r="189" spans="1:11" ht="38.25" x14ac:dyDescent="0.2">
      <c r="A189" s="127" t="s">
        <v>368</v>
      </c>
      <c r="B189" s="128" t="s">
        <v>326</v>
      </c>
      <c r="C189" s="42">
        <v>5</v>
      </c>
      <c r="D189" s="51" t="s">
        <v>88</v>
      </c>
      <c r="E189" s="170" t="s">
        <v>83</v>
      </c>
      <c r="F189" s="44"/>
      <c r="G189" s="118">
        <f t="shared" si="31"/>
        <v>0</v>
      </c>
    </row>
    <row r="190" spans="1:11" s="46" customFormat="1" x14ac:dyDescent="0.2">
      <c r="A190" s="48">
        <v>5</v>
      </c>
      <c r="B190" s="49" t="s">
        <v>369</v>
      </c>
      <c r="C190" s="50"/>
      <c r="D190" s="52"/>
      <c r="E190" s="47"/>
      <c r="F190" s="47"/>
      <c r="G190" s="118"/>
      <c r="K190" s="45">
        <f>SUM(G191:G219)</f>
        <v>0</v>
      </c>
    </row>
    <row r="191" spans="1:11" x14ac:dyDescent="0.2">
      <c r="A191" s="127" t="s">
        <v>31</v>
      </c>
      <c r="B191" s="128" t="s">
        <v>311</v>
      </c>
      <c r="C191" s="42">
        <v>2000</v>
      </c>
      <c r="D191" s="51" t="s">
        <v>116</v>
      </c>
      <c r="E191" s="44"/>
      <c r="F191" s="44"/>
      <c r="G191" s="118">
        <f t="shared" ref="G191" si="32">SUM(E191,F191)*C191</f>
        <v>0</v>
      </c>
    </row>
    <row r="192" spans="1:11" ht="25.5" x14ac:dyDescent="0.2">
      <c r="A192" s="127" t="s">
        <v>32</v>
      </c>
      <c r="B192" s="128" t="s">
        <v>270</v>
      </c>
      <c r="C192" s="42">
        <v>100</v>
      </c>
      <c r="D192" s="51" t="s">
        <v>116</v>
      </c>
      <c r="E192" s="44"/>
      <c r="F192" s="44"/>
      <c r="G192" s="118">
        <f>SUM(E192,F192)*C192</f>
        <v>0</v>
      </c>
    </row>
    <row r="193" spans="1:7" ht="38.25" x14ac:dyDescent="0.2">
      <c r="A193" s="127" t="s">
        <v>55</v>
      </c>
      <c r="B193" s="128" t="s">
        <v>370</v>
      </c>
      <c r="C193" s="42">
        <v>4</v>
      </c>
      <c r="D193" s="51" t="s">
        <v>88</v>
      </c>
      <c r="E193" s="170" t="s">
        <v>83</v>
      </c>
      <c r="F193" s="44"/>
      <c r="G193" s="118">
        <f t="shared" ref="G193:G198" si="33">SUM(E193:F193)*C193</f>
        <v>0</v>
      </c>
    </row>
    <row r="194" spans="1:7" x14ac:dyDescent="0.2">
      <c r="A194" s="127" t="s">
        <v>57</v>
      </c>
      <c r="B194" s="128" t="s">
        <v>371</v>
      </c>
      <c r="C194" s="42">
        <v>6</v>
      </c>
      <c r="D194" s="51" t="s">
        <v>116</v>
      </c>
      <c r="E194" s="44"/>
      <c r="F194" s="44"/>
      <c r="G194" s="118">
        <f t="shared" si="33"/>
        <v>0</v>
      </c>
    </row>
    <row r="195" spans="1:7" x14ac:dyDescent="0.2">
      <c r="A195" s="127" t="s">
        <v>372</v>
      </c>
      <c r="B195" s="128" t="s">
        <v>373</v>
      </c>
      <c r="C195" s="42">
        <v>2</v>
      </c>
      <c r="D195" s="51" t="s">
        <v>88</v>
      </c>
      <c r="E195" s="44"/>
      <c r="F195" s="44"/>
      <c r="G195" s="118">
        <f t="shared" si="33"/>
        <v>0</v>
      </c>
    </row>
    <row r="196" spans="1:7" x14ac:dyDescent="0.2">
      <c r="A196" s="127" t="s">
        <v>374</v>
      </c>
      <c r="B196" s="128" t="s">
        <v>375</v>
      </c>
      <c r="C196" s="42">
        <v>2</v>
      </c>
      <c r="D196" s="51" t="s">
        <v>88</v>
      </c>
      <c r="E196" s="44"/>
      <c r="F196" s="44"/>
      <c r="G196" s="118">
        <f t="shared" si="33"/>
        <v>0</v>
      </c>
    </row>
    <row r="197" spans="1:7" x14ac:dyDescent="0.2">
      <c r="A197" s="127" t="s">
        <v>376</v>
      </c>
      <c r="B197" s="128" t="s">
        <v>377</v>
      </c>
      <c r="C197" s="42">
        <v>2</v>
      </c>
      <c r="D197" s="51" t="s">
        <v>88</v>
      </c>
      <c r="E197" s="44"/>
      <c r="F197" s="44"/>
      <c r="G197" s="118">
        <f t="shared" si="33"/>
        <v>0</v>
      </c>
    </row>
    <row r="198" spans="1:7" x14ac:dyDescent="0.2">
      <c r="A198" s="127" t="s">
        <v>378</v>
      </c>
      <c r="B198" s="128" t="s">
        <v>379</v>
      </c>
      <c r="C198" s="42">
        <v>2</v>
      </c>
      <c r="D198" s="51" t="s">
        <v>88</v>
      </c>
      <c r="E198" s="44"/>
      <c r="F198" s="44"/>
      <c r="G198" s="118">
        <f t="shared" si="33"/>
        <v>0</v>
      </c>
    </row>
    <row r="199" spans="1:7" x14ac:dyDescent="0.2">
      <c r="A199" s="127" t="s">
        <v>380</v>
      </c>
      <c r="B199" s="128" t="s">
        <v>315</v>
      </c>
      <c r="C199" s="42">
        <v>6</v>
      </c>
      <c r="D199" s="51" t="s">
        <v>116</v>
      </c>
      <c r="E199" s="44"/>
      <c r="F199" s="44"/>
      <c r="G199" s="118">
        <f t="shared" ref="G199:G205" si="34">SUM(E199,F199)*C199</f>
        <v>0</v>
      </c>
    </row>
    <row r="200" spans="1:7" x14ac:dyDescent="0.2">
      <c r="A200" s="127" t="s">
        <v>381</v>
      </c>
      <c r="B200" s="128" t="s">
        <v>316</v>
      </c>
      <c r="C200" s="42">
        <v>4</v>
      </c>
      <c r="D200" s="51" t="s">
        <v>88</v>
      </c>
      <c r="E200" s="44"/>
      <c r="F200" s="44"/>
      <c r="G200" s="118">
        <f t="shared" si="34"/>
        <v>0</v>
      </c>
    </row>
    <row r="201" spans="1:7" x14ac:dyDescent="0.2">
      <c r="A201" s="127" t="s">
        <v>382</v>
      </c>
      <c r="B201" s="128" t="s">
        <v>383</v>
      </c>
      <c r="C201" s="42">
        <v>2</v>
      </c>
      <c r="D201" s="51" t="s">
        <v>88</v>
      </c>
      <c r="E201" s="44"/>
      <c r="F201" s="44"/>
      <c r="G201" s="118">
        <f t="shared" si="34"/>
        <v>0</v>
      </c>
    </row>
    <row r="202" spans="1:7" x14ac:dyDescent="0.2">
      <c r="A202" s="127" t="s">
        <v>384</v>
      </c>
      <c r="B202" s="128" t="s">
        <v>319</v>
      </c>
      <c r="C202" s="42">
        <v>2</v>
      </c>
      <c r="D202" s="51" t="s">
        <v>88</v>
      </c>
      <c r="E202" s="44"/>
      <c r="F202" s="44"/>
      <c r="G202" s="118">
        <f>SUM(E202,F202)*C202</f>
        <v>0</v>
      </c>
    </row>
    <row r="203" spans="1:7" x14ac:dyDescent="0.2">
      <c r="A203" s="127" t="s">
        <v>385</v>
      </c>
      <c r="B203" s="128" t="s">
        <v>386</v>
      </c>
      <c r="C203" s="42">
        <v>1</v>
      </c>
      <c r="D203" s="51" t="s">
        <v>88</v>
      </c>
      <c r="E203" s="44"/>
      <c r="F203" s="44"/>
      <c r="G203" s="118">
        <f t="shared" si="34"/>
        <v>0</v>
      </c>
    </row>
    <row r="204" spans="1:7" ht="25.5" x14ac:dyDescent="0.2">
      <c r="A204" s="127" t="s">
        <v>387</v>
      </c>
      <c r="B204" s="128" t="s">
        <v>388</v>
      </c>
      <c r="C204" s="42">
        <v>3</v>
      </c>
      <c r="D204" s="51" t="s">
        <v>88</v>
      </c>
      <c r="E204" s="44"/>
      <c r="F204" s="44"/>
      <c r="G204" s="118">
        <f t="shared" si="34"/>
        <v>0</v>
      </c>
    </row>
    <row r="205" spans="1:7" ht="25.5" x14ac:dyDescent="0.2">
      <c r="A205" s="127" t="s">
        <v>389</v>
      </c>
      <c r="B205" s="128" t="s">
        <v>390</v>
      </c>
      <c r="C205" s="42">
        <v>60</v>
      </c>
      <c r="D205" s="51" t="s">
        <v>88</v>
      </c>
      <c r="E205" s="44"/>
      <c r="F205" s="44"/>
      <c r="G205" s="118">
        <f t="shared" si="34"/>
        <v>0</v>
      </c>
    </row>
    <row r="206" spans="1:7" x14ac:dyDescent="0.2">
      <c r="A206" s="127" t="s">
        <v>391</v>
      </c>
      <c r="B206" s="128" t="s">
        <v>392</v>
      </c>
      <c r="C206" s="42">
        <v>4</v>
      </c>
      <c r="D206" s="51" t="s">
        <v>88</v>
      </c>
      <c r="E206" s="44"/>
      <c r="F206" s="44"/>
      <c r="G206" s="118">
        <f t="shared" ref="G206:G219" si="35">SUM(E206:F206)*C206</f>
        <v>0</v>
      </c>
    </row>
    <row r="207" spans="1:7" ht="38.25" x14ac:dyDescent="0.2">
      <c r="A207" s="127" t="s">
        <v>393</v>
      </c>
      <c r="B207" s="128" t="s">
        <v>394</v>
      </c>
      <c r="C207" s="42">
        <v>1</v>
      </c>
      <c r="D207" s="51" t="s">
        <v>88</v>
      </c>
      <c r="E207" s="170" t="s">
        <v>83</v>
      </c>
      <c r="F207" s="44"/>
      <c r="G207" s="118">
        <f t="shared" si="35"/>
        <v>0</v>
      </c>
    </row>
    <row r="208" spans="1:7" ht="51" x14ac:dyDescent="0.2">
      <c r="A208" s="127" t="s">
        <v>395</v>
      </c>
      <c r="B208" s="128" t="s">
        <v>396</v>
      </c>
      <c r="C208" s="42">
        <v>1</v>
      </c>
      <c r="D208" s="51" t="s">
        <v>88</v>
      </c>
      <c r="E208" s="170" t="s">
        <v>83</v>
      </c>
      <c r="F208" s="44"/>
      <c r="G208" s="118">
        <f t="shared" si="35"/>
        <v>0</v>
      </c>
    </row>
    <row r="209" spans="1:11" x14ac:dyDescent="0.2">
      <c r="A209" s="127" t="s">
        <v>397</v>
      </c>
      <c r="B209" s="128" t="s">
        <v>398</v>
      </c>
      <c r="C209" s="42">
        <v>1</v>
      </c>
      <c r="D209" s="51" t="s">
        <v>88</v>
      </c>
      <c r="E209" s="44"/>
      <c r="F209" s="44"/>
      <c r="G209" s="118">
        <f t="shared" si="35"/>
        <v>0</v>
      </c>
    </row>
    <row r="210" spans="1:11" x14ac:dyDescent="0.2">
      <c r="A210" s="127" t="s">
        <v>399</v>
      </c>
      <c r="B210" s="128" t="s">
        <v>400</v>
      </c>
      <c r="C210" s="42">
        <v>4</v>
      </c>
      <c r="D210" s="51" t="s">
        <v>88</v>
      </c>
      <c r="E210" s="44"/>
      <c r="F210" s="44"/>
      <c r="G210" s="118">
        <f t="shared" ref="G210" si="36">SUM(E210:F210)*C210</f>
        <v>0</v>
      </c>
    </row>
    <row r="211" spans="1:11" ht="25.5" x14ac:dyDescent="0.2">
      <c r="A211" s="127" t="s">
        <v>401</v>
      </c>
      <c r="B211" s="128" t="s">
        <v>402</v>
      </c>
      <c r="C211" s="42">
        <v>1</v>
      </c>
      <c r="D211" s="51" t="s">
        <v>88</v>
      </c>
      <c r="E211" s="44"/>
      <c r="F211" s="44"/>
      <c r="G211" s="118">
        <f t="shared" si="35"/>
        <v>0</v>
      </c>
    </row>
    <row r="212" spans="1:11" x14ac:dyDescent="0.2">
      <c r="A212" s="127" t="s">
        <v>403</v>
      </c>
      <c r="B212" s="128" t="s">
        <v>404</v>
      </c>
      <c r="C212" s="42">
        <v>50</v>
      </c>
      <c r="D212" s="51" t="s">
        <v>116</v>
      </c>
      <c r="E212" s="44"/>
      <c r="F212" s="44"/>
      <c r="G212" s="118">
        <f t="shared" si="35"/>
        <v>0</v>
      </c>
    </row>
    <row r="213" spans="1:11" x14ac:dyDescent="0.2">
      <c r="A213" s="127" t="s">
        <v>405</v>
      </c>
      <c r="B213" s="128" t="s">
        <v>406</v>
      </c>
      <c r="C213" s="42">
        <v>2</v>
      </c>
      <c r="D213" s="51" t="s">
        <v>88</v>
      </c>
      <c r="E213" s="44"/>
      <c r="F213" s="44"/>
      <c r="G213" s="118">
        <f t="shared" si="35"/>
        <v>0</v>
      </c>
    </row>
    <row r="214" spans="1:11" x14ac:dyDescent="0.2">
      <c r="A214" s="127" t="s">
        <v>407</v>
      </c>
      <c r="B214" s="128" t="s">
        <v>408</v>
      </c>
      <c r="C214" s="42">
        <v>30</v>
      </c>
      <c r="D214" s="51" t="s">
        <v>88</v>
      </c>
      <c r="E214" s="44"/>
      <c r="F214" s="170" t="s">
        <v>83</v>
      </c>
      <c r="G214" s="118">
        <f t="shared" si="35"/>
        <v>0</v>
      </c>
    </row>
    <row r="215" spans="1:11" x14ac:dyDescent="0.2">
      <c r="A215" s="127" t="s">
        <v>409</v>
      </c>
      <c r="B215" s="128" t="s">
        <v>410</v>
      </c>
      <c r="C215" s="42">
        <v>20</v>
      </c>
      <c r="D215" s="51" t="s">
        <v>88</v>
      </c>
      <c r="E215" s="44"/>
      <c r="F215" s="170" t="s">
        <v>83</v>
      </c>
      <c r="G215" s="118">
        <f t="shared" si="35"/>
        <v>0</v>
      </c>
    </row>
    <row r="216" spans="1:11" ht="25.5" x14ac:dyDescent="0.2">
      <c r="A216" s="127" t="s">
        <v>411</v>
      </c>
      <c r="B216" s="128" t="s">
        <v>412</v>
      </c>
      <c r="C216" s="42">
        <v>6</v>
      </c>
      <c r="D216" s="51" t="s">
        <v>88</v>
      </c>
      <c r="E216" s="44"/>
      <c r="F216" s="170" t="s">
        <v>83</v>
      </c>
      <c r="G216" s="118">
        <f t="shared" si="35"/>
        <v>0</v>
      </c>
    </row>
    <row r="217" spans="1:11" ht="25.5" x14ac:dyDescent="0.2">
      <c r="A217" s="127" t="s">
        <v>413</v>
      </c>
      <c r="B217" s="128" t="s">
        <v>414</v>
      </c>
      <c r="C217" s="42">
        <v>1</v>
      </c>
      <c r="D217" s="51" t="s">
        <v>88</v>
      </c>
      <c r="E217" s="44"/>
      <c r="F217" s="44"/>
      <c r="G217" s="118">
        <f t="shared" ref="G217:G218" si="37">SUM(E217,F217)*C217</f>
        <v>0</v>
      </c>
    </row>
    <row r="218" spans="1:11" x14ac:dyDescent="0.2">
      <c r="A218" s="127" t="s">
        <v>415</v>
      </c>
      <c r="B218" s="128" t="s">
        <v>416</v>
      </c>
      <c r="C218" s="42">
        <v>1</v>
      </c>
      <c r="D218" s="51" t="s">
        <v>88</v>
      </c>
      <c r="E218" s="44"/>
      <c r="F218" s="170" t="s">
        <v>83</v>
      </c>
      <c r="G218" s="118">
        <f t="shared" si="37"/>
        <v>0</v>
      </c>
    </row>
    <row r="219" spans="1:11" ht="25.5" x14ac:dyDescent="0.2">
      <c r="A219" s="127" t="s">
        <v>417</v>
      </c>
      <c r="B219" s="128" t="s">
        <v>418</v>
      </c>
      <c r="C219" s="42">
        <v>1</v>
      </c>
      <c r="D219" s="51" t="s">
        <v>88</v>
      </c>
      <c r="E219" s="44"/>
      <c r="F219" s="44"/>
      <c r="G219" s="118">
        <f t="shared" si="35"/>
        <v>0</v>
      </c>
    </row>
    <row r="220" spans="1:11" s="46" customFormat="1" x14ac:dyDescent="0.2">
      <c r="A220" s="48">
        <v>6</v>
      </c>
      <c r="B220" s="49" t="s">
        <v>419</v>
      </c>
      <c r="C220" s="50"/>
      <c r="D220" s="52"/>
      <c r="E220" s="47"/>
      <c r="F220" s="47"/>
      <c r="G220" s="118"/>
      <c r="K220" s="45">
        <f>SUM(G221:G228)</f>
        <v>0</v>
      </c>
    </row>
    <row r="221" spans="1:11" x14ac:dyDescent="0.2">
      <c r="A221" s="127" t="s">
        <v>139</v>
      </c>
      <c r="B221" s="128" t="s">
        <v>420</v>
      </c>
      <c r="C221" s="42">
        <v>100</v>
      </c>
      <c r="D221" s="51" t="s">
        <v>116</v>
      </c>
      <c r="E221" s="44"/>
      <c r="F221" s="44"/>
      <c r="G221" s="118">
        <f t="shared" ref="G221" si="38">SUM(E221,F221)*C221</f>
        <v>0</v>
      </c>
    </row>
    <row r="222" spans="1:11" ht="25.5" x14ac:dyDescent="0.2">
      <c r="A222" s="127" t="s">
        <v>141</v>
      </c>
      <c r="B222" s="128" t="s">
        <v>421</v>
      </c>
      <c r="C222" s="42">
        <v>30</v>
      </c>
      <c r="D222" s="51" t="s">
        <v>116</v>
      </c>
      <c r="E222" s="44"/>
      <c r="F222" s="44"/>
      <c r="G222" s="118">
        <f>SUM(E222,F222)*C222</f>
        <v>0</v>
      </c>
    </row>
    <row r="223" spans="1:11" x14ac:dyDescent="0.2">
      <c r="A223" s="127" t="s">
        <v>143</v>
      </c>
      <c r="B223" s="128" t="s">
        <v>422</v>
      </c>
      <c r="C223" s="42">
        <v>3</v>
      </c>
      <c r="D223" s="51" t="s">
        <v>88</v>
      </c>
      <c r="E223" s="44"/>
      <c r="F223" s="44"/>
      <c r="G223" s="118">
        <f t="shared" ref="G223:G224" si="39">SUM(E223,F223)*C223</f>
        <v>0</v>
      </c>
    </row>
    <row r="224" spans="1:11" ht="25.5" x14ac:dyDescent="0.2">
      <c r="A224" s="127" t="s">
        <v>423</v>
      </c>
      <c r="B224" s="128" t="s">
        <v>424</v>
      </c>
      <c r="C224" s="42">
        <v>14</v>
      </c>
      <c r="D224" s="51" t="s">
        <v>88</v>
      </c>
      <c r="E224" s="44"/>
      <c r="F224" s="44"/>
      <c r="G224" s="118">
        <f t="shared" si="39"/>
        <v>0</v>
      </c>
    </row>
    <row r="225" spans="1:11" ht="25.5" x14ac:dyDescent="0.2">
      <c r="A225" s="127" t="s">
        <v>425</v>
      </c>
      <c r="B225" s="128" t="s">
        <v>426</v>
      </c>
      <c r="C225" s="42">
        <v>1</v>
      </c>
      <c r="D225" s="51" t="s">
        <v>116</v>
      </c>
      <c r="E225" s="44"/>
      <c r="F225" s="44"/>
      <c r="G225" s="118">
        <f>SUM(E225,F225)*C225</f>
        <v>0</v>
      </c>
    </row>
    <row r="226" spans="1:11" ht="25.5" x14ac:dyDescent="0.2">
      <c r="A226" s="127" t="s">
        <v>427</v>
      </c>
      <c r="B226" s="128" t="s">
        <v>428</v>
      </c>
      <c r="C226" s="42">
        <v>1</v>
      </c>
      <c r="D226" s="51" t="s">
        <v>116</v>
      </c>
      <c r="E226" s="44"/>
      <c r="F226" s="44"/>
      <c r="G226" s="118">
        <f>SUM(E226,F226)*C226</f>
        <v>0</v>
      </c>
    </row>
    <row r="227" spans="1:11" ht="25.5" x14ac:dyDescent="0.2">
      <c r="A227" s="127" t="s">
        <v>429</v>
      </c>
      <c r="B227" s="128" t="s">
        <v>430</v>
      </c>
      <c r="C227" s="42">
        <v>2</v>
      </c>
      <c r="D227" s="51" t="s">
        <v>116</v>
      </c>
      <c r="E227" s="44"/>
      <c r="F227" s="44"/>
      <c r="G227" s="118">
        <f>SUM(E227:F227)*C227</f>
        <v>0</v>
      </c>
    </row>
    <row r="228" spans="1:11" ht="25.5" x14ac:dyDescent="0.2">
      <c r="A228" s="127" t="s">
        <v>431</v>
      </c>
      <c r="B228" s="128" t="s">
        <v>432</v>
      </c>
      <c r="C228" s="42">
        <v>1</v>
      </c>
      <c r="D228" s="51" t="s">
        <v>88</v>
      </c>
      <c r="E228" s="44"/>
      <c r="F228" s="44"/>
      <c r="G228" s="118">
        <f>SUM(E228,F228)*C228</f>
        <v>0</v>
      </c>
    </row>
    <row r="229" spans="1:11" s="46" customFormat="1" x14ac:dyDescent="0.2">
      <c r="A229" s="48">
        <v>7</v>
      </c>
      <c r="B229" s="49" t="s">
        <v>433</v>
      </c>
      <c r="C229" s="50"/>
      <c r="D229" s="52"/>
      <c r="E229" s="47"/>
      <c r="F229" s="47"/>
      <c r="G229" s="118"/>
      <c r="K229" s="45">
        <f>SUM(G230:G243)</f>
        <v>0</v>
      </c>
    </row>
    <row r="230" spans="1:11" x14ac:dyDescent="0.2">
      <c r="A230" s="127" t="s">
        <v>146</v>
      </c>
      <c r="B230" s="128" t="s">
        <v>434</v>
      </c>
      <c r="C230" s="42">
        <v>200</v>
      </c>
      <c r="D230" s="51" t="s">
        <v>116</v>
      </c>
      <c r="E230" s="44"/>
      <c r="F230" s="44"/>
      <c r="G230" s="118">
        <f>SUM(E230:F230)*C230</f>
        <v>0</v>
      </c>
    </row>
    <row r="231" spans="1:11" x14ac:dyDescent="0.2">
      <c r="A231" s="127" t="s">
        <v>435</v>
      </c>
      <c r="B231" s="128" t="s">
        <v>420</v>
      </c>
      <c r="C231" s="42">
        <v>50</v>
      </c>
      <c r="D231" s="51" t="s">
        <v>116</v>
      </c>
      <c r="E231" s="44"/>
      <c r="F231" s="44"/>
      <c r="G231" s="118">
        <f t="shared" ref="G231" si="40">SUM(E231,F231)*C231</f>
        <v>0</v>
      </c>
    </row>
    <row r="232" spans="1:11" x14ac:dyDescent="0.2">
      <c r="A232" s="127" t="s">
        <v>436</v>
      </c>
      <c r="B232" s="128" t="s">
        <v>437</v>
      </c>
      <c r="C232" s="42">
        <v>1</v>
      </c>
      <c r="D232" s="51" t="s">
        <v>88</v>
      </c>
      <c r="E232" s="44"/>
      <c r="F232" s="44"/>
      <c r="G232" s="118">
        <f>SUM(E232,F232)*C232</f>
        <v>0</v>
      </c>
    </row>
    <row r="233" spans="1:11" x14ac:dyDescent="0.2">
      <c r="A233" s="127" t="s">
        <v>438</v>
      </c>
      <c r="B233" s="128" t="s">
        <v>439</v>
      </c>
      <c r="C233" s="42">
        <v>20</v>
      </c>
      <c r="D233" s="51" t="s">
        <v>116</v>
      </c>
      <c r="E233" s="44"/>
      <c r="F233" s="44"/>
      <c r="G233" s="118">
        <f>SUM(E233:F233)*C233</f>
        <v>0</v>
      </c>
    </row>
    <row r="234" spans="1:11" ht="38.25" x14ac:dyDescent="0.2">
      <c r="A234" s="127" t="s">
        <v>440</v>
      </c>
      <c r="B234" s="128" t="s">
        <v>370</v>
      </c>
      <c r="C234" s="42">
        <v>4</v>
      </c>
      <c r="D234" s="51" t="s">
        <v>88</v>
      </c>
      <c r="E234" s="44"/>
      <c r="F234" s="44"/>
      <c r="G234" s="118">
        <f t="shared" ref="G234:G243" si="41">SUM(E234,F234)*C234</f>
        <v>0</v>
      </c>
    </row>
    <row r="235" spans="1:11" ht="38.25" x14ac:dyDescent="0.2">
      <c r="A235" s="127" t="s">
        <v>441</v>
      </c>
      <c r="B235" s="128" t="s">
        <v>442</v>
      </c>
      <c r="C235" s="42">
        <v>2</v>
      </c>
      <c r="D235" s="51" t="s">
        <v>88</v>
      </c>
      <c r="E235" s="44"/>
      <c r="F235" s="44"/>
      <c r="G235" s="118">
        <f>SUM(E235,F235)*C235</f>
        <v>0</v>
      </c>
    </row>
    <row r="236" spans="1:11" x14ac:dyDescent="0.2">
      <c r="A236" s="127" t="s">
        <v>443</v>
      </c>
      <c r="B236" s="128" t="s">
        <v>444</v>
      </c>
      <c r="C236" s="42">
        <v>6</v>
      </c>
      <c r="D236" s="51" t="s">
        <v>116</v>
      </c>
      <c r="E236" s="44"/>
      <c r="F236" s="44"/>
      <c r="G236" s="118">
        <f t="shared" si="41"/>
        <v>0</v>
      </c>
    </row>
    <row r="237" spans="1:11" x14ac:dyDescent="0.2">
      <c r="A237" s="127" t="s">
        <v>445</v>
      </c>
      <c r="B237" s="128" t="s">
        <v>316</v>
      </c>
      <c r="C237" s="42">
        <v>2</v>
      </c>
      <c r="D237" s="51" t="s">
        <v>88</v>
      </c>
      <c r="E237" s="44"/>
      <c r="F237" s="44"/>
      <c r="G237" s="118">
        <f t="shared" si="41"/>
        <v>0</v>
      </c>
    </row>
    <row r="238" spans="1:11" x14ac:dyDescent="0.2">
      <c r="A238" s="127" t="s">
        <v>446</v>
      </c>
      <c r="B238" s="128" t="s">
        <v>317</v>
      </c>
      <c r="C238" s="42">
        <v>2</v>
      </c>
      <c r="D238" s="51" t="s">
        <v>88</v>
      </c>
      <c r="E238" s="44"/>
      <c r="F238" s="44"/>
      <c r="G238" s="118">
        <f t="shared" si="41"/>
        <v>0</v>
      </c>
    </row>
    <row r="239" spans="1:11" x14ac:dyDescent="0.2">
      <c r="A239" s="127" t="s">
        <v>447</v>
      </c>
      <c r="B239" s="128" t="s">
        <v>383</v>
      </c>
      <c r="C239" s="42">
        <v>2</v>
      </c>
      <c r="D239" s="51" t="s">
        <v>88</v>
      </c>
      <c r="E239" s="44"/>
      <c r="F239" s="44"/>
      <c r="G239" s="118">
        <f t="shared" si="41"/>
        <v>0</v>
      </c>
    </row>
    <row r="240" spans="1:11" x14ac:dyDescent="0.2">
      <c r="A240" s="127" t="s">
        <v>448</v>
      </c>
      <c r="B240" s="128" t="s">
        <v>449</v>
      </c>
      <c r="C240" s="42">
        <v>1</v>
      </c>
      <c r="D240" s="51" t="s">
        <v>88</v>
      </c>
      <c r="E240" s="44"/>
      <c r="F240" s="44"/>
      <c r="G240" s="118">
        <f>SUM(E240,F240)*C240</f>
        <v>0</v>
      </c>
    </row>
    <row r="241" spans="1:11" x14ac:dyDescent="0.2">
      <c r="A241" s="127" t="s">
        <v>450</v>
      </c>
      <c r="B241" s="128" t="s">
        <v>319</v>
      </c>
      <c r="C241" s="42">
        <v>1</v>
      </c>
      <c r="D241" s="51" t="s">
        <v>88</v>
      </c>
      <c r="E241" s="44"/>
      <c r="F241" s="44"/>
      <c r="G241" s="118">
        <f t="shared" si="41"/>
        <v>0</v>
      </c>
    </row>
    <row r="242" spans="1:11" x14ac:dyDescent="0.2">
      <c r="A242" s="127" t="s">
        <v>451</v>
      </c>
      <c r="B242" s="128" t="s">
        <v>361</v>
      </c>
      <c r="C242" s="42">
        <v>1</v>
      </c>
      <c r="D242" s="51" t="s">
        <v>88</v>
      </c>
      <c r="E242" s="44"/>
      <c r="F242" s="44"/>
      <c r="G242" s="118">
        <f t="shared" si="41"/>
        <v>0</v>
      </c>
    </row>
    <row r="243" spans="1:11" x14ac:dyDescent="0.2">
      <c r="A243" s="127" t="s">
        <v>452</v>
      </c>
      <c r="B243" s="128" t="s">
        <v>363</v>
      </c>
      <c r="C243" s="42">
        <v>1</v>
      </c>
      <c r="D243" s="51" t="s">
        <v>88</v>
      </c>
      <c r="E243" s="44"/>
      <c r="F243" s="44"/>
      <c r="G243" s="118">
        <f t="shared" si="41"/>
        <v>0</v>
      </c>
    </row>
    <row r="244" spans="1:11" s="46" customFormat="1" x14ac:dyDescent="0.2">
      <c r="A244" s="48">
        <v>8</v>
      </c>
      <c r="B244" s="49" t="s">
        <v>453</v>
      </c>
      <c r="C244" s="50" t="s">
        <v>454</v>
      </c>
      <c r="D244" s="52"/>
      <c r="E244" s="47"/>
      <c r="F244" s="47"/>
      <c r="G244" s="118"/>
      <c r="K244" s="45">
        <f>SUM(G245:G252)</f>
        <v>0</v>
      </c>
    </row>
    <row r="245" spans="1:11" x14ac:dyDescent="0.2">
      <c r="A245" s="127" t="s">
        <v>150</v>
      </c>
      <c r="B245" s="128" t="s">
        <v>455</v>
      </c>
      <c r="C245" s="42">
        <v>50</v>
      </c>
      <c r="D245" s="51" t="s">
        <v>88</v>
      </c>
      <c r="E245" s="44"/>
      <c r="F245" s="44"/>
      <c r="G245" s="118">
        <f t="shared" ref="G245:G252" si="42">SUM(E245:F245)*C245</f>
        <v>0</v>
      </c>
    </row>
    <row r="246" spans="1:11" ht="25.5" x14ac:dyDescent="0.2">
      <c r="A246" s="127" t="s">
        <v>152</v>
      </c>
      <c r="B246" s="128" t="s">
        <v>456</v>
      </c>
      <c r="C246" s="42">
        <v>20</v>
      </c>
      <c r="D246" s="51" t="s">
        <v>88</v>
      </c>
      <c r="E246" s="170" t="s">
        <v>83</v>
      </c>
      <c r="F246" s="44"/>
      <c r="G246" s="118">
        <f t="shared" si="42"/>
        <v>0</v>
      </c>
    </row>
    <row r="247" spans="1:11" x14ac:dyDescent="0.2">
      <c r="A247" s="127" t="s">
        <v>154</v>
      </c>
      <c r="B247" s="128" t="s">
        <v>457</v>
      </c>
      <c r="C247" s="42">
        <v>5</v>
      </c>
      <c r="D247" s="51" t="s">
        <v>88</v>
      </c>
      <c r="E247" s="170" t="s">
        <v>83</v>
      </c>
      <c r="F247" s="44"/>
      <c r="G247" s="118">
        <f t="shared" si="42"/>
        <v>0</v>
      </c>
    </row>
    <row r="248" spans="1:11" x14ac:dyDescent="0.2">
      <c r="A248" s="127" t="s">
        <v>458</v>
      </c>
      <c r="B248" s="128" t="s">
        <v>459</v>
      </c>
      <c r="C248" s="42">
        <v>4</v>
      </c>
      <c r="D248" s="51" t="s">
        <v>88</v>
      </c>
      <c r="E248" s="170" t="s">
        <v>83</v>
      </c>
      <c r="F248" s="44"/>
      <c r="G248" s="118">
        <f t="shared" si="42"/>
        <v>0</v>
      </c>
    </row>
    <row r="249" spans="1:11" x14ac:dyDescent="0.2">
      <c r="A249" s="127" t="s">
        <v>460</v>
      </c>
      <c r="B249" s="128" t="s">
        <v>461</v>
      </c>
      <c r="C249" s="42">
        <v>1</v>
      </c>
      <c r="D249" s="51" t="s">
        <v>88</v>
      </c>
      <c r="E249" s="170" t="s">
        <v>83</v>
      </c>
      <c r="F249" s="44"/>
      <c r="G249" s="118">
        <f t="shared" si="42"/>
        <v>0</v>
      </c>
    </row>
    <row r="250" spans="1:11" ht="25.5" x14ac:dyDescent="0.2">
      <c r="A250" s="127" t="s">
        <v>462</v>
      </c>
      <c r="B250" s="128" t="s">
        <v>463</v>
      </c>
      <c r="C250" s="42">
        <v>1</v>
      </c>
      <c r="D250" s="51" t="s">
        <v>96</v>
      </c>
      <c r="E250" s="170" t="s">
        <v>83</v>
      </c>
      <c r="F250" s="44"/>
      <c r="G250" s="118">
        <f t="shared" si="42"/>
        <v>0</v>
      </c>
    </row>
    <row r="251" spans="1:11" ht="25.5" x14ac:dyDescent="0.2">
      <c r="A251" s="127" t="s">
        <v>464</v>
      </c>
      <c r="B251" s="128" t="s">
        <v>465</v>
      </c>
      <c r="C251" s="42">
        <v>6</v>
      </c>
      <c r="D251" s="51" t="s">
        <v>88</v>
      </c>
      <c r="E251" s="44"/>
      <c r="F251" s="44"/>
      <c r="G251" s="118">
        <f t="shared" ref="G251" si="43">SUM(E251:F251)*C251</f>
        <v>0</v>
      </c>
    </row>
    <row r="252" spans="1:11" x14ac:dyDescent="0.2">
      <c r="A252" s="127" t="s">
        <v>466</v>
      </c>
      <c r="B252" s="128" t="s">
        <v>467</v>
      </c>
      <c r="C252" s="42">
        <v>2</v>
      </c>
      <c r="D252" s="51" t="s">
        <v>88</v>
      </c>
      <c r="E252" s="170" t="s">
        <v>83</v>
      </c>
      <c r="F252" s="44"/>
      <c r="G252" s="118">
        <f t="shared" si="42"/>
        <v>0</v>
      </c>
    </row>
    <row r="253" spans="1:11" ht="15.75" thickBot="1" x14ac:dyDescent="0.25">
      <c r="A253" s="56"/>
      <c r="B253" s="181" t="s">
        <v>36</v>
      </c>
      <c r="C253" s="181"/>
      <c r="D253" s="181"/>
      <c r="E253" s="57">
        <f>SUMPRODUCT(E118:E252,$C118:$C252)</f>
        <v>0</v>
      </c>
      <c r="F253" s="57">
        <f>SUMPRODUCT(F118:F252,$C118:$C252)</f>
        <v>0</v>
      </c>
      <c r="G253" s="58">
        <f>E253+F253</f>
        <v>0</v>
      </c>
    </row>
    <row r="254" spans="1:11" s="61" customFormat="1" ht="13.5" thickBot="1" x14ac:dyDescent="0.25">
      <c r="A254" s="123"/>
      <c r="B254" s="182" t="s">
        <v>37</v>
      </c>
      <c r="C254" s="182"/>
      <c r="D254" s="182"/>
      <c r="E254" s="59">
        <f>SUM(E115,E253)</f>
        <v>0</v>
      </c>
      <c r="F254" s="59">
        <f>SUM(F115,F253)</f>
        <v>0</v>
      </c>
      <c r="G254" s="58">
        <f t="shared" ref="G254:G255" si="44">E254+F254</f>
        <v>0</v>
      </c>
      <c r="K254" s="60">
        <f>SUM(K16:K252)</f>
        <v>0</v>
      </c>
    </row>
    <row r="255" spans="1:11" s="61" customFormat="1" ht="13.5" thickBot="1" x14ac:dyDescent="0.25">
      <c r="A255" s="123"/>
      <c r="B255" s="182" t="s">
        <v>38</v>
      </c>
      <c r="C255" s="182"/>
      <c r="D255" s="182"/>
      <c r="E255" s="59">
        <f>TRUNC(E254*(1+$G$4),2)</f>
        <v>0</v>
      </c>
      <c r="F255" s="59">
        <f>TRUNC(F254*(1+$G$4),2)</f>
        <v>0</v>
      </c>
      <c r="G255" s="58">
        <f t="shared" si="44"/>
        <v>0</v>
      </c>
      <c r="K255" s="60"/>
    </row>
    <row r="256" spans="1:11" x14ac:dyDescent="0.2">
      <c r="A256" s="122"/>
      <c r="B256" s="122"/>
      <c r="C256" s="122"/>
      <c r="D256" s="122"/>
      <c r="E256" s="54"/>
      <c r="F256" s="54"/>
      <c r="G256" s="54"/>
    </row>
  </sheetData>
  <sheetProtection algorithmName="SHA-512" hashValue="I0LQBWd2uM/atvDsLuoJE2E/SkY1NsxUDLbyALFKfJ97hPiTl3Q01x80zfl7UDXNQwwHEss/j98zavzxCdCxYw==" saltValue="NQnSJrZDWTP4zM/bAQUeNg==" spinCount="100000" sheet="1" selectLockedCells="1"/>
  <mergeCells count="20">
    <mergeCell ref="B115:D115"/>
    <mergeCell ref="B253:D253"/>
    <mergeCell ref="B254:D254"/>
    <mergeCell ref="B255:D255"/>
    <mergeCell ref="G13:G14"/>
    <mergeCell ref="A13:A14"/>
    <mergeCell ref="B13:B14"/>
    <mergeCell ref="C13:C14"/>
    <mergeCell ref="D13:D14"/>
    <mergeCell ref="E13:F13"/>
    <mergeCell ref="A7:G7"/>
    <mergeCell ref="A8:G8"/>
    <mergeCell ref="D9:E9"/>
    <mergeCell ref="D10:G10"/>
    <mergeCell ref="A11:G11"/>
    <mergeCell ref="A1:G2"/>
    <mergeCell ref="E4:F4"/>
    <mergeCell ref="E5:F5"/>
    <mergeCell ref="E6:F6"/>
    <mergeCell ref="E3:F3"/>
  </mergeCells>
  <conditionalFormatting sqref="F15:G15 B15 B253 B115:B116">
    <cfRule type="containsText" dxfId="163" priority="356" operator="containsText" text="x,xx">
      <formula>NOT(ISERROR(SEARCH("x,xx",B15)))</formula>
    </cfRule>
  </conditionalFormatting>
  <conditionalFormatting sqref="B12">
    <cfRule type="containsText" dxfId="162" priority="357" operator="containsText" text="x,xx">
      <formula>NOT(ISERROR(SEARCH("x,xx",B12)))</formula>
    </cfRule>
  </conditionalFormatting>
  <conditionalFormatting sqref="F12:G12">
    <cfRule type="containsText" dxfId="161" priority="358" operator="containsText" text="x,xx">
      <formula>NOT(ISERROR(SEARCH("x,xx",F12)))</formula>
    </cfRule>
  </conditionalFormatting>
  <conditionalFormatting sqref="B254">
    <cfRule type="containsText" dxfId="160" priority="359" operator="containsText" text="x,xx">
      <formula>NOT(ISERROR(SEARCH("x,xx",B254)))</formula>
    </cfRule>
  </conditionalFormatting>
  <conditionalFormatting sqref="B255">
    <cfRule type="containsText" dxfId="159" priority="360" operator="containsText" text="x,xx">
      <formula>NOT(ISERROR(SEARCH("x,xx",B255)))</formula>
    </cfRule>
  </conditionalFormatting>
  <conditionalFormatting sqref="F96">
    <cfRule type="containsText" dxfId="158" priority="166" operator="containsText" text="x,xx">
      <formula>NOT(ISERROR(SEARCH("x,xx",F96)))</formula>
    </cfRule>
  </conditionalFormatting>
  <conditionalFormatting sqref="B96">
    <cfRule type="containsText" dxfId="157" priority="167" operator="containsText" text="x,xx">
      <formula>NOT(ISERROR(SEARCH("x,xx",B96)))</formula>
    </cfRule>
  </conditionalFormatting>
  <conditionalFormatting sqref="B16 F16">
    <cfRule type="containsText" dxfId="156" priority="347" operator="containsText" text="x,xx">
      <formula>NOT(ISERROR(SEARCH("x,xx",B16)))</formula>
    </cfRule>
  </conditionalFormatting>
  <conditionalFormatting sqref="F113">
    <cfRule type="containsText" dxfId="155" priority="140" operator="containsText" text="x,xx">
      <formula>NOT(ISERROR(SEARCH("x,xx",F113)))</formula>
    </cfRule>
  </conditionalFormatting>
  <conditionalFormatting sqref="F19">
    <cfRule type="containsText" dxfId="154" priority="249" operator="containsText" text="x,xx">
      <formula>NOT(ISERROR(SEARCH("x,xx",F19)))</formula>
    </cfRule>
  </conditionalFormatting>
  <conditionalFormatting sqref="B19">
    <cfRule type="containsText" dxfId="153" priority="250" operator="containsText" text="x,xx">
      <formula>NOT(ISERROR(SEARCH("x,xx",B19)))</formula>
    </cfRule>
  </conditionalFormatting>
  <conditionalFormatting sqref="F22">
    <cfRule type="containsText" dxfId="152" priority="247" operator="containsText" text="x,xx">
      <formula>NOT(ISERROR(SEARCH("x,xx",F22)))</formula>
    </cfRule>
  </conditionalFormatting>
  <conditionalFormatting sqref="B22">
    <cfRule type="containsText" dxfId="151" priority="248" operator="containsText" text="x,xx">
      <formula>NOT(ISERROR(SEARCH("x,xx",B22)))</formula>
    </cfRule>
  </conditionalFormatting>
  <conditionalFormatting sqref="F36">
    <cfRule type="containsText" dxfId="150" priority="242" operator="containsText" text="x,xx">
      <formula>NOT(ISERROR(SEARCH("x,xx",F36)))</formula>
    </cfRule>
  </conditionalFormatting>
  <conditionalFormatting sqref="B36">
    <cfRule type="containsText" dxfId="149" priority="243" operator="containsText" text="x,xx">
      <formula>NOT(ISERROR(SEARCH("x,xx",B36)))</formula>
    </cfRule>
  </conditionalFormatting>
  <conditionalFormatting sqref="B60">
    <cfRule type="containsText" dxfId="148" priority="206" operator="containsText" text="x,xx">
      <formula>NOT(ISERROR(SEARCH("x,xx",B60)))</formula>
    </cfRule>
  </conditionalFormatting>
  <conditionalFormatting sqref="F41">
    <cfRule type="containsText" dxfId="147" priority="237" operator="containsText" text="x,xx">
      <formula>NOT(ISERROR(SEARCH("x,xx",F41)))</formula>
    </cfRule>
  </conditionalFormatting>
  <conditionalFormatting sqref="B41">
    <cfRule type="containsText" dxfId="146" priority="238" operator="containsText" text="x,xx">
      <formula>NOT(ISERROR(SEARCH("x,xx",B41)))</formula>
    </cfRule>
  </conditionalFormatting>
  <conditionalFormatting sqref="F43">
    <cfRule type="containsText" dxfId="145" priority="235" operator="containsText" text="x,xx">
      <formula>NOT(ISERROR(SEARCH("x,xx",F43)))</formula>
    </cfRule>
  </conditionalFormatting>
  <conditionalFormatting sqref="B43">
    <cfRule type="containsText" dxfId="144" priority="236" operator="containsText" text="x,xx">
      <formula>NOT(ISERROR(SEARCH("x,xx",B43)))</formula>
    </cfRule>
  </conditionalFormatting>
  <conditionalFormatting sqref="F45">
    <cfRule type="containsText" dxfId="143" priority="233" operator="containsText" text="x,xx">
      <formula>NOT(ISERROR(SEARCH("x,xx",F45)))</formula>
    </cfRule>
  </conditionalFormatting>
  <conditionalFormatting sqref="B45">
    <cfRule type="containsText" dxfId="142" priority="234" operator="containsText" text="x,xx">
      <formula>NOT(ISERROR(SEARCH("x,xx",B45)))</formula>
    </cfRule>
  </conditionalFormatting>
  <conditionalFormatting sqref="F50">
    <cfRule type="containsText" dxfId="141" priority="222" operator="containsText" text="x,xx">
      <formula>NOT(ISERROR(SEARCH("x,xx",F50)))</formula>
    </cfRule>
  </conditionalFormatting>
  <conditionalFormatting sqref="B50">
    <cfRule type="containsText" dxfId="140" priority="223" operator="containsText" text="x,xx">
      <formula>NOT(ISERROR(SEARCH("x,xx",B50)))</formula>
    </cfRule>
  </conditionalFormatting>
  <conditionalFormatting sqref="F54">
    <cfRule type="containsText" dxfId="139" priority="220" operator="containsText" text="x,xx">
      <formula>NOT(ISERROR(SEARCH("x,xx",F54)))</formula>
    </cfRule>
  </conditionalFormatting>
  <conditionalFormatting sqref="B54">
    <cfRule type="containsText" dxfId="138" priority="221" operator="containsText" text="x,xx">
      <formula>NOT(ISERROR(SEARCH("x,xx",B54)))</formula>
    </cfRule>
  </conditionalFormatting>
  <conditionalFormatting sqref="F56">
    <cfRule type="containsText" dxfId="137" priority="210" operator="containsText" text="x,xx">
      <formula>NOT(ISERROR(SEARCH("x,xx",F56)))</formula>
    </cfRule>
  </conditionalFormatting>
  <conditionalFormatting sqref="B56">
    <cfRule type="containsText" dxfId="136" priority="211" operator="containsText" text="x,xx">
      <formula>NOT(ISERROR(SEARCH("x,xx",B56)))</formula>
    </cfRule>
  </conditionalFormatting>
  <conditionalFormatting sqref="F60">
    <cfRule type="containsText" dxfId="135" priority="205" operator="containsText" text="x,xx">
      <formula>NOT(ISERROR(SEARCH("x,xx",F60)))</formula>
    </cfRule>
  </conditionalFormatting>
  <conditionalFormatting sqref="F63">
    <cfRule type="containsText" dxfId="134" priority="203" operator="containsText" text="x,xx">
      <formula>NOT(ISERROR(SEARCH("x,xx",F63)))</formula>
    </cfRule>
  </conditionalFormatting>
  <conditionalFormatting sqref="B63">
    <cfRule type="containsText" dxfId="133" priority="204" operator="containsText" text="x,xx">
      <formula>NOT(ISERROR(SEARCH("x,xx",B63)))</formula>
    </cfRule>
  </conditionalFormatting>
  <conditionalFormatting sqref="F68">
    <cfRule type="containsText" dxfId="132" priority="201" operator="containsText" text="x,xx">
      <formula>NOT(ISERROR(SEARCH("x,xx",F68)))</formula>
    </cfRule>
  </conditionalFormatting>
  <conditionalFormatting sqref="B68">
    <cfRule type="containsText" dxfId="131" priority="202" operator="containsText" text="x,xx">
      <formula>NOT(ISERROR(SEARCH("x,xx",B68)))</formula>
    </cfRule>
  </conditionalFormatting>
  <conditionalFormatting sqref="F69">
    <cfRule type="containsText" dxfId="130" priority="199" operator="containsText" text="x,xx">
      <formula>NOT(ISERROR(SEARCH("x,xx",F69)))</formula>
    </cfRule>
  </conditionalFormatting>
  <conditionalFormatting sqref="B69">
    <cfRule type="containsText" dxfId="129" priority="200" operator="containsText" text="x,xx">
      <formula>NOT(ISERROR(SEARCH("x,xx",B69)))</formula>
    </cfRule>
  </conditionalFormatting>
  <conditionalFormatting sqref="F81">
    <cfRule type="containsText" dxfId="128" priority="175" operator="containsText" text="x,xx">
      <formula>NOT(ISERROR(SEARCH("x,xx",F81)))</formula>
    </cfRule>
  </conditionalFormatting>
  <conditionalFormatting sqref="F87">
    <cfRule type="containsText" dxfId="127" priority="170" operator="containsText" text="x,xx">
      <formula>NOT(ISERROR(SEARCH("x,xx",F87)))</formula>
    </cfRule>
  </conditionalFormatting>
  <conditionalFormatting sqref="B88">
    <cfRule type="containsText" dxfId="126" priority="169" operator="containsText" text="x,xx">
      <formula>NOT(ISERROR(SEARCH("x,xx",B88)))</formula>
    </cfRule>
  </conditionalFormatting>
  <conditionalFormatting sqref="F73">
    <cfRule type="containsText" dxfId="125" priority="179" operator="containsText" text="x,xx">
      <formula>NOT(ISERROR(SEARCH("x,xx",F73)))</formula>
    </cfRule>
  </conditionalFormatting>
  <conditionalFormatting sqref="B73">
    <cfRule type="containsText" dxfId="124" priority="180" operator="containsText" text="x,xx">
      <formula>NOT(ISERROR(SEARCH("x,xx",B73)))</formula>
    </cfRule>
  </conditionalFormatting>
  <conditionalFormatting sqref="F77">
    <cfRule type="containsText" dxfId="123" priority="177" operator="containsText" text="x,xx">
      <formula>NOT(ISERROR(SEARCH("x,xx",F77)))</formula>
    </cfRule>
  </conditionalFormatting>
  <conditionalFormatting sqref="B77">
    <cfRule type="containsText" dxfId="122" priority="178" operator="containsText" text="x,xx">
      <formula>NOT(ISERROR(SEARCH("x,xx",B77)))</formula>
    </cfRule>
  </conditionalFormatting>
  <conditionalFormatting sqref="B81">
    <cfRule type="containsText" dxfId="121" priority="176" operator="containsText" text="x,xx">
      <formula>NOT(ISERROR(SEARCH("x,xx",B81)))</formula>
    </cfRule>
  </conditionalFormatting>
  <conditionalFormatting sqref="F98">
    <cfRule type="containsText" dxfId="120" priority="164" operator="containsText" text="x,xx">
      <formula>NOT(ISERROR(SEARCH("x,xx",F98)))</formula>
    </cfRule>
  </conditionalFormatting>
  <conditionalFormatting sqref="B87">
    <cfRule type="containsText" dxfId="119" priority="171" operator="containsText" text="x,xx">
      <formula>NOT(ISERROR(SEARCH("x,xx",B87)))</formula>
    </cfRule>
  </conditionalFormatting>
  <conditionalFormatting sqref="F88">
    <cfRule type="containsText" dxfId="118" priority="168" operator="containsText" text="x,xx">
      <formula>NOT(ISERROR(SEARCH("x,xx",F88)))</formula>
    </cfRule>
  </conditionalFormatting>
  <conditionalFormatting sqref="B98">
    <cfRule type="containsText" dxfId="117" priority="165" operator="containsText" text="x,xx">
      <formula>NOT(ISERROR(SEARCH("x,xx",B98)))</formula>
    </cfRule>
  </conditionalFormatting>
  <conditionalFormatting sqref="B119 B121 B123">
    <cfRule type="containsText" dxfId="116" priority="71" operator="containsText" text="x,xx">
      <formula>NOT(ISERROR(SEARCH("x,xx",B119)))</formula>
    </cfRule>
  </conditionalFormatting>
  <conditionalFormatting sqref="B125">
    <cfRule type="containsText" dxfId="115" priority="70" operator="containsText" text="x,xx">
      <formula>NOT(ISERROR(SEARCH("x,xx",B125)))</formula>
    </cfRule>
  </conditionalFormatting>
  <conditionalFormatting sqref="F101">
    <cfRule type="containsText" dxfId="114" priority="153" operator="containsText" text="x,xx">
      <formula>NOT(ISERROR(SEARCH("x,xx",F101)))</formula>
    </cfRule>
  </conditionalFormatting>
  <conditionalFormatting sqref="B101">
    <cfRule type="containsText" dxfId="113" priority="154" operator="containsText" text="x,xx">
      <formula>NOT(ISERROR(SEARCH("x,xx",B101)))</formula>
    </cfRule>
  </conditionalFormatting>
  <conditionalFormatting sqref="B230:B243">
    <cfRule type="containsText" dxfId="112" priority="53" operator="containsText" text="x,xx">
      <formula>NOT(ISERROR(SEARCH("x,xx",B230)))</formula>
    </cfRule>
  </conditionalFormatting>
  <conditionalFormatting sqref="B113">
    <cfRule type="containsText" dxfId="111" priority="141" operator="containsText" text="x,xx">
      <formula>NOT(ISERROR(SEARCH("x,xx",B113)))</formula>
    </cfRule>
  </conditionalFormatting>
  <conditionalFormatting sqref="F109">
    <cfRule type="containsText" dxfId="110" priority="145" operator="containsText" text="x,xx">
      <formula>NOT(ISERROR(SEARCH("x,xx",F109)))</formula>
    </cfRule>
  </conditionalFormatting>
  <conditionalFormatting sqref="B109">
    <cfRule type="containsText" dxfId="109" priority="146" operator="containsText" text="x,xx">
      <formula>NOT(ISERROR(SEARCH("x,xx",B109)))</formula>
    </cfRule>
  </conditionalFormatting>
  <conditionalFormatting sqref="B221:B228">
    <cfRule type="containsText" dxfId="108" priority="56" operator="containsText" text="x,xx">
      <formula>NOT(ISERROR(SEARCH("x,xx",B221)))</formula>
    </cfRule>
  </conditionalFormatting>
  <conditionalFormatting sqref="F220">
    <cfRule type="containsText" dxfId="107" priority="57" operator="containsText" text="x,xx">
      <formula>NOT(ISERROR(SEARCH("x,xx",F220)))</formula>
    </cfRule>
  </conditionalFormatting>
  <conditionalFormatting sqref="F229">
    <cfRule type="containsText" dxfId="106" priority="54" operator="containsText" text="x,xx">
      <formula>NOT(ISERROR(SEARCH("x,xx",F229)))</formula>
    </cfRule>
  </conditionalFormatting>
  <conditionalFormatting sqref="B244">
    <cfRule type="containsText" dxfId="105" priority="52" operator="containsText" text="x,xx">
      <formula>NOT(ISERROR(SEARCH("x,xx",B244)))</formula>
    </cfRule>
  </conditionalFormatting>
  <conditionalFormatting sqref="F117">
    <cfRule type="containsText" dxfId="104" priority="73" operator="containsText" text="x,xx">
      <formula>NOT(ISERROR(SEARCH("x,xx",F117)))</formula>
    </cfRule>
  </conditionalFormatting>
  <conditionalFormatting sqref="B117">
    <cfRule type="containsText" dxfId="103" priority="74" operator="containsText" text="x,xx">
      <formula>NOT(ISERROR(SEARCH("x,xx",B117)))</formula>
    </cfRule>
  </conditionalFormatting>
  <conditionalFormatting sqref="B118 B120 B122 B124">
    <cfRule type="containsText" dxfId="102" priority="72" operator="containsText" text="x,xx">
      <formula>NOT(ISERROR(SEARCH("x,xx",B118)))</formula>
    </cfRule>
  </conditionalFormatting>
  <conditionalFormatting sqref="F125">
    <cfRule type="containsText" dxfId="101" priority="69" operator="containsText" text="x,xx">
      <formula>NOT(ISERROR(SEARCH("x,xx",F125)))</formula>
    </cfRule>
  </conditionalFormatting>
  <conditionalFormatting sqref="B245:B252">
    <cfRule type="containsText" dxfId="100" priority="50" operator="containsText" text="x,xx">
      <formula>NOT(ISERROR(SEARCH("x,xx",B245)))</formula>
    </cfRule>
  </conditionalFormatting>
  <conditionalFormatting sqref="B126:B145">
    <cfRule type="containsText" dxfId="99" priority="68" operator="containsText" text="x,xx">
      <formula>NOT(ISERROR(SEARCH("x,xx",B126)))</formula>
    </cfRule>
  </conditionalFormatting>
  <conditionalFormatting sqref="F146">
    <cfRule type="containsText" dxfId="98" priority="66" operator="containsText" text="x,xx">
      <formula>NOT(ISERROR(SEARCH("x,xx",F146)))</formula>
    </cfRule>
  </conditionalFormatting>
  <conditionalFormatting sqref="B146">
    <cfRule type="containsText" dxfId="97" priority="67" operator="containsText" text="x,xx">
      <formula>NOT(ISERROR(SEARCH("x,xx",B146)))</formula>
    </cfRule>
  </conditionalFormatting>
  <conditionalFormatting sqref="B147:B172">
    <cfRule type="containsText" dxfId="96" priority="65" operator="containsText" text="x,xx">
      <formula>NOT(ISERROR(SEARCH("x,xx",B147)))</formula>
    </cfRule>
  </conditionalFormatting>
  <conditionalFormatting sqref="F173">
    <cfRule type="containsText" dxfId="95" priority="63" operator="containsText" text="x,xx">
      <formula>NOT(ISERROR(SEARCH("x,xx",F173)))</formula>
    </cfRule>
  </conditionalFormatting>
  <conditionalFormatting sqref="B173">
    <cfRule type="containsText" dxfId="94" priority="64" operator="containsText" text="x,xx">
      <formula>NOT(ISERROR(SEARCH("x,xx",B173)))</formula>
    </cfRule>
  </conditionalFormatting>
  <conditionalFormatting sqref="B174:B189">
    <cfRule type="containsText" dxfId="93" priority="62" operator="containsText" text="x,xx">
      <formula>NOT(ISERROR(SEARCH("x,xx",B174)))</formula>
    </cfRule>
  </conditionalFormatting>
  <conditionalFormatting sqref="F190">
    <cfRule type="containsText" dxfId="92" priority="60" operator="containsText" text="x,xx">
      <formula>NOT(ISERROR(SEARCH("x,xx",F190)))</formula>
    </cfRule>
  </conditionalFormatting>
  <conditionalFormatting sqref="B190">
    <cfRule type="containsText" dxfId="91" priority="61" operator="containsText" text="x,xx">
      <formula>NOT(ISERROR(SEARCH("x,xx",B190)))</formula>
    </cfRule>
  </conditionalFormatting>
  <conditionalFormatting sqref="B191:B219">
    <cfRule type="containsText" dxfId="90" priority="59" operator="containsText" text="x,xx">
      <formula>NOT(ISERROR(SEARCH("x,xx",B191)))</formula>
    </cfRule>
  </conditionalFormatting>
  <conditionalFormatting sqref="B220">
    <cfRule type="containsText" dxfId="89" priority="58" operator="containsText" text="x,xx">
      <formula>NOT(ISERROR(SEARCH("x,xx",B220)))</formula>
    </cfRule>
  </conditionalFormatting>
  <conditionalFormatting sqref="B229">
    <cfRule type="containsText" dxfId="88" priority="55" operator="containsText" text="x,xx">
      <formula>NOT(ISERROR(SEARCH("x,xx",B229)))</formula>
    </cfRule>
  </conditionalFormatting>
  <conditionalFormatting sqref="F244">
    <cfRule type="containsText" dxfId="87" priority="51" operator="containsText" text="x,xx">
      <formula>NOT(ISERROR(SEARCH("x,xx",F244)))</formula>
    </cfRule>
  </conditionalFormatting>
  <conditionalFormatting sqref="A1:J1048576 L1:XFD1048576">
    <cfRule type="expression" dxfId="86" priority="1">
      <formula>CELL("PROTEGER",A1)=0</formula>
    </cfRule>
  </conditionalFormatting>
  <hyperlinks>
    <hyperlink ref="C139"/>
  </hyperlinks>
  <printOptions horizontalCentered="1"/>
  <pageMargins left="0.39370078740157483" right="0.39370078740157483" top="0.82677165354330717" bottom="0.59055118110236227" header="0.31496062992125984" footer="0.31496062992125984"/>
  <pageSetup paperSize="9" scale="86" firstPageNumber="0" orientation="landscape" horizontalDpi="300" verticalDpi="300" r:id="rId1"/>
  <headerFooter>
    <oddHeader>&amp;L&amp;G&amp;C&amp;11UNIDADE DE ENGENHARIA</oddHeader>
    <oddFooter>&amp;R&amp;9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66"/>
  <sheetViews>
    <sheetView showGridLines="0" topLeftCell="A5" zoomScaleNormal="100" workbookViewId="0">
      <selection activeCell="G5" sqref="G5"/>
    </sheetView>
  </sheetViews>
  <sheetFormatPr defaultRowHeight="15" x14ac:dyDescent="0.2"/>
  <cols>
    <col min="1" max="1" width="10.42578125" style="1" customWidth="1"/>
    <col min="2" max="2" width="71.5703125" style="2" bestFit="1" customWidth="1"/>
    <col min="3" max="4" width="11.7109375" style="2" customWidth="1"/>
    <col min="5" max="5" width="11.7109375" style="3" customWidth="1"/>
    <col min="6" max="6" width="11.7109375" style="2" customWidth="1"/>
    <col min="7" max="7" width="11.7109375" style="3" customWidth="1"/>
    <col min="8" max="225" width="11.42578125" style="46" customWidth="1"/>
    <col min="226" max="226" width="56.28515625" style="46" customWidth="1"/>
    <col min="227" max="1017" width="11.42578125" style="46" customWidth="1"/>
    <col min="1018" max="16384" width="9.140625" style="169"/>
  </cols>
  <sheetData>
    <row r="1" spans="1:234" ht="18.75" customHeight="1" x14ac:dyDescent="0.2">
      <c r="A1" s="171" t="s">
        <v>77</v>
      </c>
      <c r="B1" s="171"/>
      <c r="C1" s="171"/>
      <c r="D1" s="171"/>
      <c r="E1" s="171"/>
      <c r="F1" s="171"/>
      <c r="G1" s="171"/>
      <c r="I1" s="151"/>
    </row>
    <row r="2" spans="1:234" ht="18.75" customHeight="1" x14ac:dyDescent="0.2">
      <c r="A2" s="126"/>
      <c r="B2" s="126"/>
      <c r="C2" s="126"/>
      <c r="D2" s="126"/>
      <c r="E2" s="172" t="s">
        <v>485</v>
      </c>
      <c r="F2" s="172"/>
      <c r="G2" s="117" t="s">
        <v>486</v>
      </c>
      <c r="I2" s="151"/>
    </row>
    <row r="3" spans="1:234" x14ac:dyDescent="0.2">
      <c r="A3" s="6" t="s">
        <v>481</v>
      </c>
      <c r="B3" s="7"/>
      <c r="C3" s="7"/>
      <c r="D3" s="7"/>
      <c r="E3" s="172" t="s">
        <v>1</v>
      </c>
      <c r="F3" s="172"/>
      <c r="G3" s="8">
        <f>BDI!D21</f>
        <v>0.2499919211822661</v>
      </c>
      <c r="I3" s="151"/>
    </row>
    <row r="4" spans="1:234" ht="14.45" customHeight="1" x14ac:dyDescent="0.2">
      <c r="A4" s="6" t="s">
        <v>480</v>
      </c>
      <c r="B4" s="7"/>
      <c r="C4" s="7"/>
      <c r="D4" s="7"/>
      <c r="E4" s="172" t="s">
        <v>2</v>
      </c>
      <c r="F4" s="172"/>
      <c r="G4" s="8">
        <v>1.1122000000000001</v>
      </c>
      <c r="I4" s="151"/>
    </row>
    <row r="5" spans="1:234" ht="14.45" customHeight="1" x14ac:dyDescent="0.2">
      <c r="A5" s="6" t="s">
        <v>482</v>
      </c>
      <c r="B5" s="7"/>
      <c r="C5" s="7"/>
      <c r="D5" s="7"/>
      <c r="E5" s="172" t="s">
        <v>3</v>
      </c>
      <c r="F5" s="172"/>
      <c r="G5" s="130"/>
      <c r="I5" s="151"/>
    </row>
    <row r="6" spans="1:234" ht="15.75" thickBot="1" x14ac:dyDescent="0.25">
      <c r="A6" s="173"/>
      <c r="B6" s="173"/>
      <c r="C6" s="173"/>
      <c r="D6" s="173"/>
      <c r="E6" s="173"/>
      <c r="F6" s="173"/>
      <c r="G6" s="173"/>
      <c r="I6" s="151"/>
    </row>
    <row r="7" spans="1:234" s="11" customFormat="1" ht="15.75" customHeight="1" thickBot="1" x14ac:dyDescent="0.25">
      <c r="A7" s="174" t="s">
        <v>4</v>
      </c>
      <c r="B7" s="174"/>
      <c r="C7" s="174"/>
      <c r="D7" s="174"/>
      <c r="E7" s="174"/>
      <c r="F7" s="174"/>
      <c r="G7" s="174"/>
      <c r="H7" s="10"/>
      <c r="I7" s="152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</row>
    <row r="8" spans="1:234" s="17" customFormat="1" ht="12.6" customHeight="1" x14ac:dyDescent="0.2">
      <c r="A8" s="12" t="s">
        <v>5</v>
      </c>
      <c r="B8" s="124"/>
      <c r="C8" s="12" t="s">
        <v>6</v>
      </c>
      <c r="D8" s="175"/>
      <c r="E8" s="175"/>
      <c r="F8" s="12" t="s">
        <v>7</v>
      </c>
      <c r="G8" s="13"/>
      <c r="H8" s="129"/>
      <c r="I8" s="153"/>
      <c r="J8" s="16"/>
      <c r="K8" s="16"/>
      <c r="L8" s="16"/>
      <c r="M8" s="15"/>
      <c r="N8" s="16"/>
      <c r="O8" s="16"/>
      <c r="P8" s="16"/>
      <c r="Q8" s="16"/>
      <c r="R8" s="16"/>
      <c r="S8" s="16"/>
      <c r="T8" s="16"/>
      <c r="U8" s="15"/>
      <c r="V8" s="16"/>
      <c r="W8" s="16"/>
      <c r="X8" s="16"/>
      <c r="Y8" s="16"/>
      <c r="Z8" s="16"/>
      <c r="AA8" s="16"/>
      <c r="AB8" s="16"/>
      <c r="AC8" s="15"/>
      <c r="AD8" s="16"/>
      <c r="AE8" s="16"/>
      <c r="AF8" s="16"/>
      <c r="AG8" s="16"/>
      <c r="AH8" s="16"/>
      <c r="AI8" s="16"/>
      <c r="AJ8" s="16"/>
      <c r="AK8" s="15"/>
      <c r="AL8" s="16"/>
      <c r="AM8" s="16"/>
      <c r="AN8" s="16"/>
      <c r="AO8" s="16"/>
      <c r="AP8" s="16"/>
      <c r="AQ8" s="16"/>
      <c r="AR8" s="16"/>
      <c r="AS8" s="15"/>
      <c r="AT8" s="16"/>
      <c r="AU8" s="16"/>
      <c r="AV8" s="16"/>
      <c r="AW8" s="16"/>
      <c r="AX8" s="16"/>
      <c r="AY8" s="16"/>
      <c r="AZ8" s="16"/>
      <c r="BA8" s="15"/>
      <c r="BB8" s="16"/>
      <c r="BC8" s="16"/>
      <c r="BD8" s="16"/>
      <c r="BE8" s="16"/>
      <c r="BF8" s="16"/>
      <c r="BG8" s="16"/>
      <c r="BH8" s="16"/>
      <c r="BI8" s="15"/>
      <c r="BJ8" s="16"/>
      <c r="BK8" s="16"/>
      <c r="BL8" s="16"/>
      <c r="BM8" s="16"/>
      <c r="BN8" s="16"/>
      <c r="BO8" s="16"/>
      <c r="BP8" s="16"/>
      <c r="BQ8" s="15"/>
      <c r="BR8" s="16"/>
      <c r="BS8" s="16"/>
      <c r="BT8" s="16"/>
      <c r="BU8" s="16"/>
      <c r="BV8" s="16"/>
      <c r="BW8" s="16"/>
      <c r="BX8" s="16"/>
      <c r="BY8" s="15"/>
      <c r="BZ8" s="16"/>
      <c r="CA8" s="16"/>
      <c r="CB8" s="16"/>
      <c r="CC8" s="16"/>
      <c r="CD8" s="16"/>
      <c r="CE8" s="16"/>
      <c r="CF8" s="16"/>
      <c r="CG8" s="15"/>
      <c r="CH8" s="16"/>
      <c r="CI8" s="16"/>
      <c r="CJ8" s="16"/>
      <c r="CK8" s="16"/>
      <c r="CL8" s="16"/>
      <c r="CM8" s="16"/>
      <c r="CN8" s="16"/>
      <c r="CO8" s="15"/>
      <c r="CP8" s="16"/>
      <c r="CQ8" s="16"/>
      <c r="CR8" s="16"/>
      <c r="CS8" s="16"/>
      <c r="CT8" s="16"/>
      <c r="CU8" s="16"/>
      <c r="CV8" s="16"/>
      <c r="CW8" s="15"/>
      <c r="CX8" s="16"/>
      <c r="CY8" s="16"/>
      <c r="CZ8" s="16"/>
      <c r="DA8" s="16"/>
      <c r="DB8" s="16"/>
      <c r="DC8" s="16"/>
      <c r="DD8" s="16"/>
      <c r="DE8" s="15"/>
      <c r="DF8" s="16"/>
      <c r="DG8" s="16"/>
      <c r="DH8" s="16"/>
      <c r="DI8" s="16"/>
      <c r="DJ8" s="16"/>
      <c r="DK8" s="16"/>
      <c r="DL8" s="16"/>
      <c r="DM8" s="15"/>
      <c r="DN8" s="16"/>
      <c r="DO8" s="16"/>
      <c r="DP8" s="16"/>
      <c r="DQ8" s="16"/>
      <c r="DR8" s="16"/>
      <c r="DS8" s="16"/>
      <c r="DT8" s="16"/>
      <c r="DU8" s="15"/>
      <c r="DV8" s="16"/>
      <c r="DW8" s="16"/>
      <c r="DX8" s="16"/>
      <c r="DY8" s="16"/>
      <c r="DZ8" s="16"/>
      <c r="EA8" s="16"/>
      <c r="EB8" s="16"/>
      <c r="EC8" s="15"/>
      <c r="ED8" s="16"/>
      <c r="EE8" s="16"/>
      <c r="EF8" s="16"/>
      <c r="EG8" s="16"/>
      <c r="EH8" s="16"/>
      <c r="EI8" s="16"/>
      <c r="EJ8" s="16"/>
      <c r="EK8" s="15"/>
      <c r="EL8" s="16"/>
      <c r="EM8" s="16"/>
      <c r="EN8" s="16"/>
      <c r="EO8" s="16"/>
      <c r="EP8" s="16"/>
      <c r="EQ8" s="16"/>
      <c r="ER8" s="16"/>
      <c r="ES8" s="15"/>
      <c r="ET8" s="16"/>
      <c r="EU8" s="16"/>
      <c r="EV8" s="16"/>
      <c r="EW8" s="16"/>
      <c r="EX8" s="16"/>
      <c r="EY8" s="16"/>
      <c r="EZ8" s="16"/>
      <c r="FA8" s="15"/>
      <c r="FB8" s="16"/>
      <c r="FC8" s="16"/>
      <c r="FD8" s="16"/>
      <c r="FE8" s="16"/>
      <c r="FF8" s="16"/>
      <c r="FG8" s="16"/>
      <c r="FH8" s="16"/>
      <c r="FI8" s="15"/>
      <c r="FJ8" s="16"/>
      <c r="FK8" s="16"/>
      <c r="FL8" s="16"/>
      <c r="FM8" s="16"/>
      <c r="FN8" s="16"/>
      <c r="FO8" s="16"/>
      <c r="FP8" s="16"/>
      <c r="FQ8" s="15"/>
      <c r="FR8" s="16"/>
      <c r="FS8" s="16"/>
      <c r="FT8" s="16"/>
      <c r="FU8" s="16"/>
      <c r="FV8" s="16"/>
      <c r="FW8" s="16"/>
      <c r="FX8" s="16"/>
      <c r="FY8" s="15"/>
      <c r="FZ8" s="16"/>
      <c r="GA8" s="16"/>
      <c r="GB8" s="16"/>
      <c r="GC8" s="16"/>
      <c r="GD8" s="16"/>
      <c r="GE8" s="16"/>
      <c r="GF8" s="16"/>
      <c r="GG8" s="15"/>
      <c r="GH8" s="16"/>
      <c r="GI8" s="16"/>
      <c r="GJ8" s="16"/>
      <c r="GK8" s="16"/>
      <c r="GL8" s="16"/>
      <c r="GM8" s="16"/>
      <c r="GN8" s="16"/>
      <c r="GO8" s="15"/>
      <c r="GP8" s="16"/>
      <c r="GQ8" s="16"/>
      <c r="GR8" s="16"/>
      <c r="GS8" s="16"/>
      <c r="GT8" s="16"/>
      <c r="GU8" s="16"/>
      <c r="GV8" s="16"/>
      <c r="GW8" s="15"/>
      <c r="GX8" s="16"/>
      <c r="GY8" s="16"/>
      <c r="GZ8" s="16"/>
      <c r="HA8" s="16"/>
      <c r="HB8" s="16"/>
      <c r="HC8" s="16"/>
      <c r="HD8" s="16"/>
      <c r="HE8" s="15"/>
      <c r="HF8" s="16"/>
      <c r="HG8" s="16"/>
      <c r="HH8" s="16"/>
      <c r="HI8" s="16"/>
      <c r="HJ8" s="16"/>
      <c r="HK8" s="16"/>
      <c r="HL8" s="16"/>
      <c r="HM8" s="15"/>
      <c r="HN8" s="16"/>
      <c r="HO8" s="16"/>
      <c r="HP8" s="16"/>
      <c r="HQ8" s="16"/>
      <c r="HR8" s="16"/>
      <c r="HS8" s="16"/>
      <c r="HT8" s="16"/>
      <c r="HU8" s="15"/>
      <c r="HV8" s="16"/>
      <c r="HW8" s="16"/>
      <c r="HX8" s="16"/>
      <c r="HY8" s="16"/>
      <c r="HZ8" s="16"/>
    </row>
    <row r="9" spans="1:234" s="17" customFormat="1" ht="13.15" customHeight="1" thickBot="1" x14ac:dyDescent="0.25">
      <c r="A9" s="18" t="s">
        <v>8</v>
      </c>
      <c r="B9" s="125"/>
      <c r="C9" s="18" t="s">
        <v>9</v>
      </c>
      <c r="D9" s="176"/>
      <c r="E9" s="176"/>
      <c r="F9" s="176"/>
      <c r="G9" s="176"/>
      <c r="H9" s="16"/>
      <c r="I9" s="154"/>
      <c r="J9" s="15"/>
      <c r="K9" s="16"/>
      <c r="L9" s="16"/>
      <c r="M9" s="15"/>
      <c r="N9" s="15"/>
      <c r="O9" s="16"/>
      <c r="P9" s="16"/>
      <c r="Q9" s="15"/>
      <c r="R9" s="15"/>
      <c r="S9" s="16"/>
      <c r="T9" s="16"/>
      <c r="U9" s="15"/>
      <c r="V9" s="15"/>
      <c r="W9" s="16"/>
      <c r="X9" s="16"/>
      <c r="Y9" s="15"/>
      <c r="Z9" s="15"/>
      <c r="AA9" s="16"/>
      <c r="AB9" s="16"/>
      <c r="AC9" s="15"/>
      <c r="AD9" s="15"/>
      <c r="AE9" s="16"/>
      <c r="AF9" s="16"/>
      <c r="AG9" s="15"/>
      <c r="AH9" s="15"/>
      <c r="AI9" s="16"/>
      <c r="AJ9" s="16"/>
      <c r="AK9" s="15"/>
      <c r="AL9" s="15"/>
      <c r="AM9" s="16"/>
      <c r="AN9" s="16"/>
      <c r="AO9" s="15"/>
      <c r="AP9" s="15"/>
      <c r="AQ9" s="16"/>
      <c r="AR9" s="16"/>
      <c r="AS9" s="15"/>
      <c r="AT9" s="15"/>
      <c r="AU9" s="16"/>
      <c r="AV9" s="16"/>
      <c r="AW9" s="15"/>
      <c r="AX9" s="15"/>
      <c r="AY9" s="16"/>
      <c r="AZ9" s="16"/>
      <c r="BA9" s="15"/>
      <c r="BB9" s="15"/>
      <c r="BC9" s="16"/>
      <c r="BD9" s="16"/>
      <c r="BE9" s="15"/>
      <c r="BF9" s="15"/>
      <c r="BG9" s="16"/>
      <c r="BH9" s="16"/>
      <c r="BI9" s="15"/>
      <c r="BJ9" s="15"/>
      <c r="BK9" s="16"/>
      <c r="BL9" s="16"/>
      <c r="BM9" s="15"/>
      <c r="BN9" s="15"/>
      <c r="BO9" s="16"/>
      <c r="BP9" s="16"/>
      <c r="BQ9" s="15"/>
      <c r="BR9" s="15"/>
      <c r="BS9" s="16"/>
      <c r="BT9" s="16"/>
      <c r="BU9" s="15"/>
      <c r="BV9" s="15"/>
      <c r="BW9" s="16"/>
      <c r="BX9" s="16"/>
      <c r="BY9" s="15"/>
      <c r="BZ9" s="15"/>
      <c r="CA9" s="16"/>
      <c r="CB9" s="16"/>
      <c r="CC9" s="15"/>
      <c r="CD9" s="15"/>
      <c r="CE9" s="16"/>
      <c r="CF9" s="16"/>
      <c r="CG9" s="15"/>
      <c r="CH9" s="15"/>
      <c r="CI9" s="16"/>
      <c r="CJ9" s="16"/>
      <c r="CK9" s="15"/>
      <c r="CL9" s="15"/>
      <c r="CM9" s="16"/>
      <c r="CN9" s="16"/>
      <c r="CO9" s="15"/>
      <c r="CP9" s="15"/>
      <c r="CQ9" s="16"/>
      <c r="CR9" s="16"/>
      <c r="CS9" s="15"/>
      <c r="CT9" s="15"/>
      <c r="CU9" s="16"/>
      <c r="CV9" s="16"/>
      <c r="CW9" s="15"/>
      <c r="CX9" s="15"/>
      <c r="CY9" s="16"/>
      <c r="CZ9" s="16"/>
      <c r="DA9" s="15"/>
      <c r="DB9" s="15"/>
      <c r="DC9" s="16"/>
      <c r="DD9" s="16"/>
      <c r="DE9" s="15"/>
      <c r="DF9" s="15"/>
      <c r="DG9" s="16"/>
      <c r="DH9" s="16"/>
      <c r="DI9" s="15"/>
      <c r="DJ9" s="15"/>
      <c r="DK9" s="16"/>
      <c r="DL9" s="16"/>
      <c r="DM9" s="15"/>
      <c r="DN9" s="15"/>
      <c r="DO9" s="16"/>
      <c r="DP9" s="16"/>
      <c r="DQ9" s="15"/>
      <c r="DR9" s="15"/>
      <c r="DS9" s="16"/>
      <c r="DT9" s="16"/>
      <c r="DU9" s="15"/>
      <c r="DV9" s="15"/>
      <c r="DW9" s="16"/>
      <c r="DX9" s="16"/>
      <c r="DY9" s="15"/>
      <c r="DZ9" s="15"/>
      <c r="EA9" s="16"/>
      <c r="EB9" s="16"/>
      <c r="EC9" s="15"/>
      <c r="ED9" s="15"/>
      <c r="EE9" s="16"/>
      <c r="EF9" s="16"/>
      <c r="EG9" s="15"/>
      <c r="EH9" s="15"/>
      <c r="EI9" s="16"/>
      <c r="EJ9" s="16"/>
      <c r="EK9" s="15"/>
      <c r="EL9" s="15"/>
      <c r="EM9" s="16"/>
      <c r="EN9" s="16"/>
      <c r="EO9" s="15"/>
      <c r="EP9" s="15"/>
      <c r="EQ9" s="16"/>
      <c r="ER9" s="16"/>
      <c r="ES9" s="15"/>
      <c r="ET9" s="15"/>
      <c r="EU9" s="16"/>
      <c r="EV9" s="16"/>
      <c r="EW9" s="15"/>
      <c r="EX9" s="15"/>
      <c r="EY9" s="16"/>
      <c r="EZ9" s="16"/>
      <c r="FA9" s="15"/>
      <c r="FB9" s="15"/>
      <c r="FC9" s="16"/>
      <c r="FD9" s="16"/>
      <c r="FE9" s="15"/>
      <c r="FF9" s="15"/>
      <c r="FG9" s="16"/>
      <c r="FH9" s="16"/>
      <c r="FI9" s="15"/>
      <c r="FJ9" s="15"/>
      <c r="FK9" s="16"/>
      <c r="FL9" s="16"/>
      <c r="FM9" s="15"/>
      <c r="FN9" s="15"/>
      <c r="FO9" s="16"/>
      <c r="FP9" s="16"/>
      <c r="FQ9" s="15"/>
      <c r="FR9" s="15"/>
      <c r="FS9" s="16"/>
      <c r="FT9" s="16"/>
      <c r="FU9" s="15"/>
      <c r="FV9" s="15"/>
      <c r="FW9" s="16"/>
      <c r="FX9" s="16"/>
      <c r="FY9" s="15"/>
      <c r="FZ9" s="15"/>
      <c r="GA9" s="16"/>
      <c r="GB9" s="16"/>
      <c r="GC9" s="15"/>
      <c r="GD9" s="15"/>
      <c r="GE9" s="16"/>
      <c r="GF9" s="16"/>
      <c r="GG9" s="15"/>
      <c r="GH9" s="15"/>
      <c r="GI9" s="16"/>
      <c r="GJ9" s="16"/>
      <c r="GK9" s="15"/>
      <c r="GL9" s="15"/>
      <c r="GM9" s="16"/>
      <c r="GN9" s="16"/>
      <c r="GO9" s="15"/>
      <c r="GP9" s="15"/>
      <c r="GQ9" s="16"/>
      <c r="GR9" s="16"/>
      <c r="GS9" s="15"/>
      <c r="GT9" s="15"/>
      <c r="GU9" s="16"/>
      <c r="GV9" s="16"/>
      <c r="GW9" s="15"/>
      <c r="GX9" s="15"/>
      <c r="GY9" s="16"/>
      <c r="GZ9" s="16"/>
      <c r="HA9" s="15"/>
      <c r="HB9" s="15"/>
      <c r="HC9" s="16"/>
      <c r="HD9" s="16"/>
      <c r="HE9" s="15"/>
      <c r="HF9" s="15"/>
      <c r="HG9" s="16"/>
      <c r="HH9" s="16"/>
      <c r="HI9" s="15"/>
      <c r="HJ9" s="15"/>
      <c r="HK9" s="16"/>
      <c r="HL9" s="16"/>
      <c r="HM9" s="15"/>
      <c r="HN9" s="15"/>
      <c r="HO9" s="16"/>
      <c r="HP9" s="16"/>
      <c r="HQ9" s="15"/>
      <c r="HR9" s="15"/>
      <c r="HS9" s="16"/>
      <c r="HT9" s="16"/>
      <c r="HU9" s="15"/>
      <c r="HV9" s="15"/>
      <c r="HW9" s="16"/>
      <c r="HX9" s="16"/>
      <c r="HY9" s="15"/>
      <c r="HZ9" s="15"/>
    </row>
    <row r="10" spans="1:234" s="11" customFormat="1" ht="15.75" customHeight="1" thickBot="1" x14ac:dyDescent="0.25">
      <c r="A10" s="174" t="s">
        <v>10</v>
      </c>
      <c r="B10" s="174"/>
      <c r="C10" s="174"/>
      <c r="D10" s="174"/>
      <c r="E10" s="174"/>
      <c r="F10" s="174"/>
      <c r="G10" s="174"/>
      <c r="H10" s="10"/>
      <c r="I10" s="155"/>
      <c r="J10" s="21"/>
      <c r="K10" s="10"/>
      <c r="L10" s="10"/>
      <c r="M10" s="21"/>
      <c r="N10" s="21"/>
      <c r="O10" s="10"/>
      <c r="P10" s="10"/>
      <c r="Q10" s="21"/>
      <c r="R10" s="21"/>
      <c r="S10" s="10"/>
      <c r="T10" s="10"/>
      <c r="U10" s="21"/>
      <c r="V10" s="21"/>
      <c r="W10" s="10"/>
      <c r="X10" s="10"/>
      <c r="Y10" s="21"/>
      <c r="Z10" s="21"/>
      <c r="AA10" s="10"/>
      <c r="AB10" s="10"/>
      <c r="AC10" s="21"/>
      <c r="AD10" s="21"/>
      <c r="AE10" s="10"/>
      <c r="AF10" s="10"/>
      <c r="AG10" s="21"/>
      <c r="AH10" s="21"/>
      <c r="AI10" s="10"/>
      <c r="AJ10" s="10"/>
      <c r="AK10" s="21"/>
      <c r="AL10" s="21"/>
      <c r="AM10" s="10"/>
      <c r="AN10" s="10"/>
      <c r="AO10" s="21"/>
      <c r="AP10" s="21"/>
      <c r="AQ10" s="10"/>
      <c r="AR10" s="10"/>
      <c r="AS10" s="21"/>
      <c r="AT10" s="21"/>
      <c r="AU10" s="10"/>
      <c r="AV10" s="10"/>
      <c r="AW10" s="21"/>
      <c r="AX10" s="21"/>
      <c r="AY10" s="10"/>
      <c r="AZ10" s="10"/>
      <c r="BA10" s="21"/>
      <c r="BB10" s="21"/>
      <c r="BC10" s="10"/>
      <c r="BD10" s="10"/>
      <c r="BE10" s="21"/>
      <c r="BF10" s="21"/>
      <c r="BG10" s="10"/>
      <c r="BH10" s="10"/>
      <c r="BI10" s="21"/>
      <c r="BJ10" s="21"/>
      <c r="BK10" s="10"/>
      <c r="BL10" s="10"/>
      <c r="BM10" s="21"/>
      <c r="BN10" s="21"/>
      <c r="BO10" s="10"/>
      <c r="BP10" s="10"/>
      <c r="BQ10" s="21"/>
      <c r="BR10" s="21"/>
      <c r="BS10" s="10"/>
      <c r="BT10" s="10"/>
      <c r="BU10" s="21"/>
      <c r="BV10" s="21"/>
      <c r="BW10" s="10"/>
      <c r="BX10" s="10"/>
      <c r="BY10" s="21"/>
      <c r="BZ10" s="21"/>
      <c r="CA10" s="10"/>
      <c r="CB10" s="10"/>
      <c r="CC10" s="21"/>
      <c r="CD10" s="21"/>
      <c r="CE10" s="10"/>
      <c r="CF10" s="10"/>
      <c r="CG10" s="21"/>
      <c r="CH10" s="21"/>
      <c r="CI10" s="10"/>
      <c r="CJ10" s="10"/>
      <c r="CK10" s="21"/>
      <c r="CL10" s="21"/>
      <c r="CM10" s="10"/>
      <c r="CN10" s="10"/>
      <c r="CO10" s="21"/>
      <c r="CP10" s="21"/>
      <c r="CQ10" s="10"/>
      <c r="CR10" s="10"/>
      <c r="CS10" s="21"/>
      <c r="CT10" s="21"/>
      <c r="CU10" s="10"/>
      <c r="CV10" s="10"/>
      <c r="CW10" s="21"/>
      <c r="CX10" s="21"/>
      <c r="CY10" s="10"/>
      <c r="CZ10" s="10"/>
      <c r="DA10" s="21"/>
      <c r="DB10" s="21"/>
      <c r="DC10" s="10"/>
      <c r="DD10" s="10"/>
      <c r="DE10" s="21"/>
      <c r="DF10" s="21"/>
      <c r="DG10" s="10"/>
      <c r="DH10" s="10"/>
      <c r="DI10" s="21"/>
      <c r="DJ10" s="21"/>
      <c r="DK10" s="10"/>
      <c r="DL10" s="10"/>
      <c r="DM10" s="21"/>
      <c r="DN10" s="21"/>
      <c r="DO10" s="10"/>
      <c r="DP10" s="10"/>
      <c r="DQ10" s="21"/>
      <c r="DR10" s="21"/>
      <c r="DS10" s="10"/>
      <c r="DT10" s="10"/>
      <c r="DU10" s="21"/>
      <c r="DV10" s="21"/>
      <c r="DW10" s="10"/>
      <c r="DX10" s="10"/>
      <c r="DY10" s="21"/>
      <c r="DZ10" s="21"/>
      <c r="EA10" s="10"/>
      <c r="EB10" s="10"/>
      <c r="EC10" s="21"/>
      <c r="ED10" s="21"/>
      <c r="EE10" s="10"/>
      <c r="EF10" s="10"/>
      <c r="EG10" s="21"/>
      <c r="EH10" s="21"/>
      <c r="EI10" s="10"/>
      <c r="EJ10" s="10"/>
      <c r="EK10" s="21"/>
      <c r="EL10" s="21"/>
      <c r="EM10" s="10"/>
      <c r="EN10" s="10"/>
      <c r="EO10" s="21"/>
      <c r="EP10" s="21"/>
      <c r="EQ10" s="10"/>
      <c r="ER10" s="10"/>
      <c r="ES10" s="21"/>
      <c r="ET10" s="21"/>
      <c r="EU10" s="10"/>
      <c r="EV10" s="10"/>
      <c r="EW10" s="21"/>
      <c r="EX10" s="21"/>
      <c r="EY10" s="10"/>
      <c r="EZ10" s="10"/>
      <c r="FA10" s="21"/>
      <c r="FB10" s="21"/>
      <c r="FC10" s="10"/>
      <c r="FD10" s="10"/>
      <c r="FE10" s="21"/>
      <c r="FF10" s="21"/>
      <c r="FG10" s="10"/>
      <c r="FH10" s="10"/>
      <c r="FI10" s="21"/>
      <c r="FJ10" s="21"/>
      <c r="FK10" s="10"/>
      <c r="FL10" s="10"/>
      <c r="FM10" s="21"/>
      <c r="FN10" s="21"/>
      <c r="FO10" s="10"/>
      <c r="FP10" s="10"/>
      <c r="FQ10" s="21"/>
      <c r="FR10" s="21"/>
      <c r="FS10" s="10"/>
      <c r="FT10" s="10"/>
      <c r="FU10" s="21"/>
      <c r="FV10" s="21"/>
      <c r="FW10" s="10"/>
      <c r="FX10" s="10"/>
      <c r="FY10" s="21"/>
      <c r="FZ10" s="21"/>
      <c r="GA10" s="10"/>
      <c r="GB10" s="10"/>
      <c r="GC10" s="21"/>
      <c r="GD10" s="21"/>
      <c r="GE10" s="10"/>
      <c r="GF10" s="10"/>
      <c r="GG10" s="21"/>
      <c r="GH10" s="21"/>
      <c r="GI10" s="10"/>
      <c r="GJ10" s="10"/>
      <c r="GK10" s="21"/>
      <c r="GL10" s="21"/>
      <c r="GM10" s="10"/>
      <c r="GN10" s="10"/>
      <c r="GO10" s="21"/>
      <c r="GP10" s="21"/>
      <c r="GQ10" s="10"/>
      <c r="GR10" s="10"/>
      <c r="GS10" s="21"/>
      <c r="GT10" s="21"/>
      <c r="GU10" s="10"/>
      <c r="GV10" s="10"/>
      <c r="GW10" s="21"/>
      <c r="GX10" s="21"/>
      <c r="GY10" s="10"/>
      <c r="GZ10" s="10"/>
      <c r="HA10" s="21"/>
      <c r="HB10" s="21"/>
      <c r="HC10" s="10"/>
      <c r="HD10" s="10"/>
      <c r="HE10" s="21"/>
      <c r="HF10" s="21"/>
      <c r="HG10" s="10"/>
      <c r="HH10" s="10"/>
      <c r="HI10" s="21"/>
      <c r="HJ10" s="21"/>
      <c r="HK10" s="10"/>
      <c r="HL10" s="10"/>
      <c r="HM10" s="21"/>
      <c r="HN10" s="21"/>
      <c r="HO10" s="10"/>
      <c r="HP10" s="10"/>
      <c r="HQ10" s="21"/>
      <c r="HR10" s="21"/>
      <c r="HS10" s="10"/>
      <c r="HT10" s="10"/>
      <c r="HU10" s="21"/>
      <c r="HV10" s="21"/>
      <c r="HW10" s="10"/>
      <c r="HX10" s="10"/>
      <c r="HY10" s="21"/>
      <c r="HZ10" s="21"/>
    </row>
    <row r="11" spans="1:234" s="11" customFormat="1" ht="24.75" customHeight="1" x14ac:dyDescent="0.2">
      <c r="A11" s="192" t="s">
        <v>13</v>
      </c>
      <c r="B11" s="192" t="s">
        <v>487</v>
      </c>
      <c r="C11" s="190" t="s">
        <v>66</v>
      </c>
      <c r="D11" s="184" t="s">
        <v>76</v>
      </c>
      <c r="E11" s="185"/>
      <c r="F11" s="185"/>
      <c r="G11" s="185"/>
      <c r="I11" s="156"/>
    </row>
    <row r="12" spans="1:234" s="11" customFormat="1" x14ac:dyDescent="0.2">
      <c r="A12" s="193"/>
      <c r="B12" s="193"/>
      <c r="C12" s="191"/>
      <c r="D12" s="194" t="s">
        <v>488</v>
      </c>
      <c r="E12" s="195"/>
      <c r="F12" s="196" t="s">
        <v>489</v>
      </c>
      <c r="G12" s="196"/>
      <c r="I12" s="156"/>
    </row>
    <row r="13" spans="1:234" x14ac:dyDescent="0.2">
      <c r="A13" s="29" t="s">
        <v>21</v>
      </c>
      <c r="B13" s="30" t="s">
        <v>22</v>
      </c>
      <c r="C13" s="131"/>
      <c r="D13" s="141" t="s">
        <v>67</v>
      </c>
      <c r="E13" s="132" t="s">
        <v>68</v>
      </c>
      <c r="F13" s="141" t="s">
        <v>67</v>
      </c>
      <c r="G13" s="31" t="s">
        <v>68</v>
      </c>
      <c r="I13" s="151"/>
    </row>
    <row r="14" spans="1:234" ht="15" customHeight="1" x14ac:dyDescent="0.2">
      <c r="A14" s="186" t="s">
        <v>69</v>
      </c>
      <c r="B14" s="187" t="str">
        <f>'Planilha de Orçamento'!B16</f>
        <v>SERVIÇOS PRELIMINARES / INSTALAÇÕES PROVISÓRIAS</v>
      </c>
      <c r="C14" s="188">
        <f>'Planilha de Orçamento'!K16</f>
        <v>0</v>
      </c>
      <c r="D14" s="142"/>
      <c r="E14" s="133"/>
      <c r="F14" s="142"/>
      <c r="G14" s="119"/>
      <c r="I14" s="151"/>
    </row>
    <row r="15" spans="1:234" s="46" customFormat="1" x14ac:dyDescent="0.2">
      <c r="A15" s="186"/>
      <c r="B15" s="187"/>
      <c r="C15" s="189"/>
      <c r="D15" s="143">
        <v>0.5</v>
      </c>
      <c r="E15" s="134">
        <f>D15*$C14</f>
        <v>0</v>
      </c>
      <c r="F15" s="143">
        <v>0.5</v>
      </c>
      <c r="G15" s="114">
        <f>F15*$C14</f>
        <v>0</v>
      </c>
      <c r="I15" s="157"/>
    </row>
    <row r="16" spans="1:234" s="112" customFormat="1" ht="15" customHeight="1" x14ac:dyDescent="0.2">
      <c r="A16" s="197" t="s">
        <v>70</v>
      </c>
      <c r="B16" s="198" t="str">
        <f>'Planilha de Orçamento'!B19</f>
        <v>ADMINISTRAÇÃO DE OBRA</v>
      </c>
      <c r="C16" s="199">
        <f>'Planilha de Orçamento'!K19</f>
        <v>0</v>
      </c>
      <c r="D16" s="144"/>
      <c r="E16" s="133"/>
      <c r="F16" s="144"/>
      <c r="G16" s="119"/>
      <c r="I16" s="158"/>
    </row>
    <row r="17" spans="1:9" s="46" customFormat="1" x14ac:dyDescent="0.2">
      <c r="A17" s="197"/>
      <c r="B17" s="198"/>
      <c r="C17" s="200"/>
      <c r="D17" s="143">
        <v>0.5</v>
      </c>
      <c r="E17" s="134">
        <f>D17*$C16</f>
        <v>0</v>
      </c>
      <c r="F17" s="143">
        <v>0.5</v>
      </c>
      <c r="G17" s="114">
        <f>F17*$C16</f>
        <v>0</v>
      </c>
      <c r="I17" s="157"/>
    </row>
    <row r="18" spans="1:9" s="112" customFormat="1" ht="15" customHeight="1" x14ac:dyDescent="0.2">
      <c r="A18" s="197" t="s">
        <v>71</v>
      </c>
      <c r="B18" s="201" t="str">
        <f>'Planilha de Orçamento'!B22</f>
        <v>DEMOLIÇÃO / REMANEJAMENTO / REMOÇÃO</v>
      </c>
      <c r="C18" s="202">
        <f>'Planilha de Orçamento'!K22</f>
        <v>0</v>
      </c>
      <c r="D18" s="144"/>
      <c r="E18" s="135"/>
      <c r="F18" s="145"/>
      <c r="G18" s="115"/>
      <c r="I18" s="158"/>
    </row>
    <row r="19" spans="1:9" s="46" customFormat="1" x14ac:dyDescent="0.2">
      <c r="A19" s="197"/>
      <c r="B19" s="201"/>
      <c r="C19" s="189"/>
      <c r="D19" s="143">
        <v>1</v>
      </c>
      <c r="E19" s="134">
        <f>D19*$C18</f>
        <v>0</v>
      </c>
      <c r="F19" s="143"/>
      <c r="G19" s="114">
        <f>F19*$C18</f>
        <v>0</v>
      </c>
      <c r="I19" s="157"/>
    </row>
    <row r="20" spans="1:9" s="112" customFormat="1" ht="15" customHeight="1" x14ac:dyDescent="0.2">
      <c r="A20" s="197" t="s">
        <v>72</v>
      </c>
      <c r="B20" s="201" t="str">
        <f>'Planilha de Orçamento'!B36</f>
        <v>COBERTURA</v>
      </c>
      <c r="C20" s="199">
        <f>'Planilha de Orçamento'!K36</f>
        <v>0</v>
      </c>
      <c r="D20" s="144"/>
      <c r="E20" s="135"/>
      <c r="F20" s="145"/>
      <c r="G20" s="115"/>
      <c r="I20" s="158"/>
    </row>
    <row r="21" spans="1:9" s="46" customFormat="1" x14ac:dyDescent="0.2">
      <c r="A21" s="197"/>
      <c r="B21" s="201"/>
      <c r="C21" s="200"/>
      <c r="D21" s="143">
        <v>1</v>
      </c>
      <c r="E21" s="134">
        <f>D21*$C20</f>
        <v>0</v>
      </c>
      <c r="F21" s="143"/>
      <c r="G21" s="114">
        <f>F21*$C20</f>
        <v>0</v>
      </c>
      <c r="I21" s="157"/>
    </row>
    <row r="22" spans="1:9" s="112" customFormat="1" ht="15" customHeight="1" x14ac:dyDescent="0.2">
      <c r="A22" s="197" t="s">
        <v>73</v>
      </c>
      <c r="B22" s="201" t="str">
        <f>'Planilha de Orçamento'!B41</f>
        <v>IMPERMEABILIZAÇÃO</v>
      </c>
      <c r="C22" s="199">
        <f>'Planilha de Orçamento'!K41</f>
        <v>0</v>
      </c>
      <c r="D22" s="144"/>
      <c r="E22" s="135"/>
      <c r="F22" s="145"/>
      <c r="G22" s="115"/>
      <c r="I22" s="158"/>
    </row>
    <row r="23" spans="1:9" s="46" customFormat="1" x14ac:dyDescent="0.2">
      <c r="A23" s="197"/>
      <c r="B23" s="201"/>
      <c r="C23" s="200"/>
      <c r="D23" s="143">
        <v>1</v>
      </c>
      <c r="E23" s="134">
        <f>D23*$C22</f>
        <v>0</v>
      </c>
      <c r="F23" s="143"/>
      <c r="G23" s="114">
        <f>F23*$C22</f>
        <v>0</v>
      </c>
      <c r="I23" s="157"/>
    </row>
    <row r="24" spans="1:9" s="112" customFormat="1" ht="15" customHeight="1" x14ac:dyDescent="0.2">
      <c r="A24" s="197" t="s">
        <v>469</v>
      </c>
      <c r="B24" s="201" t="str">
        <f>'Planilha de Orçamento'!B50</f>
        <v>PAVIMENTAÇÃO</v>
      </c>
      <c r="C24" s="202">
        <f>'Planilha de Orçamento'!K50</f>
        <v>0</v>
      </c>
      <c r="D24" s="144"/>
      <c r="E24" s="135"/>
      <c r="F24" s="144"/>
      <c r="G24" s="121"/>
      <c r="I24" s="158"/>
    </row>
    <row r="25" spans="1:9" s="46" customFormat="1" x14ac:dyDescent="0.2">
      <c r="A25" s="197"/>
      <c r="B25" s="201"/>
      <c r="C25" s="189"/>
      <c r="D25" s="143">
        <v>0.2</v>
      </c>
      <c r="E25" s="134">
        <f>D25*$C24</f>
        <v>0</v>
      </c>
      <c r="F25" s="143">
        <v>0.8</v>
      </c>
      <c r="G25" s="114">
        <f>F25*$C24</f>
        <v>0</v>
      </c>
      <c r="I25" s="157"/>
    </row>
    <row r="26" spans="1:9" s="112" customFormat="1" ht="15" customHeight="1" x14ac:dyDescent="0.2">
      <c r="A26" s="197" t="s">
        <v>470</v>
      </c>
      <c r="B26" s="201" t="str">
        <f>'Planilha de Orçamento'!B54</f>
        <v>ALVENARIAS</v>
      </c>
      <c r="C26" s="199">
        <f>'Planilha de Orçamento'!K54</f>
        <v>0</v>
      </c>
      <c r="D26" s="144"/>
      <c r="E26" s="135"/>
      <c r="F26" s="145"/>
      <c r="G26" s="115"/>
      <c r="I26" s="158"/>
    </row>
    <row r="27" spans="1:9" s="46" customFormat="1" x14ac:dyDescent="0.2">
      <c r="A27" s="197"/>
      <c r="B27" s="201"/>
      <c r="C27" s="200"/>
      <c r="D27" s="143">
        <v>1</v>
      </c>
      <c r="E27" s="134">
        <f>D27*$C26</f>
        <v>0</v>
      </c>
      <c r="F27" s="143"/>
      <c r="G27" s="114">
        <f>F27*$C26</f>
        <v>0</v>
      </c>
      <c r="I27" s="157"/>
    </row>
    <row r="28" spans="1:9" s="112" customFormat="1" ht="15" customHeight="1" x14ac:dyDescent="0.2">
      <c r="A28" s="197" t="s">
        <v>471</v>
      </c>
      <c r="B28" s="201" t="str">
        <f>'Planilha de Orçamento'!B56</f>
        <v>REVESTIMENTOS / ACABAMENTOS</v>
      </c>
      <c r="C28" s="202">
        <f>'Planilha de Orçamento'!K56</f>
        <v>0</v>
      </c>
      <c r="D28" s="144"/>
      <c r="E28" s="135"/>
      <c r="F28" s="144"/>
      <c r="G28" s="121"/>
      <c r="I28" s="158"/>
    </row>
    <row r="29" spans="1:9" s="46" customFormat="1" x14ac:dyDescent="0.2">
      <c r="A29" s="197"/>
      <c r="B29" s="201"/>
      <c r="C29" s="189"/>
      <c r="D29" s="143">
        <v>0.2</v>
      </c>
      <c r="E29" s="134">
        <f>D29*$C28</f>
        <v>0</v>
      </c>
      <c r="F29" s="143">
        <v>0.8</v>
      </c>
      <c r="G29" s="114">
        <f>F29*$C28</f>
        <v>0</v>
      </c>
      <c r="I29" s="157"/>
    </row>
    <row r="30" spans="1:9" s="112" customFormat="1" ht="15" customHeight="1" x14ac:dyDescent="0.2">
      <c r="A30" s="197" t="s">
        <v>472</v>
      </c>
      <c r="B30" s="201" t="str">
        <f>'Planilha de Orçamento'!B60</f>
        <v>DIVISÓRIAS / PAINÉIS</v>
      </c>
      <c r="C30" s="199">
        <f>'Planilha de Orçamento'!K60</f>
        <v>0</v>
      </c>
      <c r="D30" s="144"/>
      <c r="E30" s="135"/>
      <c r="F30" s="144"/>
      <c r="G30" s="121"/>
      <c r="I30" s="158"/>
    </row>
    <row r="31" spans="1:9" s="46" customFormat="1" x14ac:dyDescent="0.2">
      <c r="A31" s="197"/>
      <c r="B31" s="201"/>
      <c r="C31" s="203"/>
      <c r="D31" s="143">
        <v>0.5</v>
      </c>
      <c r="E31" s="134">
        <f>D31*$C30</f>
        <v>0</v>
      </c>
      <c r="F31" s="143">
        <v>0.5</v>
      </c>
      <c r="G31" s="114">
        <f>F31*$C30</f>
        <v>0</v>
      </c>
      <c r="I31" s="157"/>
    </row>
    <row r="32" spans="1:9" s="112" customFormat="1" ht="15" customHeight="1" x14ac:dyDescent="0.2">
      <c r="A32" s="197" t="s">
        <v>473</v>
      </c>
      <c r="B32" s="201" t="str">
        <f>'Planilha de Orçamento'!B63</f>
        <v>CARPINTARIA / MARCENARIA / MOBILIÁRIO</v>
      </c>
      <c r="C32" s="199">
        <f>'Planilha de Orçamento'!K63</f>
        <v>0</v>
      </c>
      <c r="D32" s="145"/>
      <c r="E32" s="136"/>
      <c r="F32" s="144"/>
      <c r="G32" s="121"/>
      <c r="I32" s="158"/>
    </row>
    <row r="33" spans="1:9" s="113" customFormat="1" x14ac:dyDescent="0.25">
      <c r="A33" s="197"/>
      <c r="B33" s="201"/>
      <c r="C33" s="203"/>
      <c r="D33" s="143"/>
      <c r="E33" s="134">
        <f>D33*$C32</f>
        <v>0</v>
      </c>
      <c r="F33" s="143">
        <v>1</v>
      </c>
      <c r="G33" s="114">
        <f>F33*$C32</f>
        <v>0</v>
      </c>
      <c r="I33" s="157"/>
    </row>
    <row r="34" spans="1:9" ht="15" customHeight="1" x14ac:dyDescent="0.2">
      <c r="A34" s="197" t="s">
        <v>474</v>
      </c>
      <c r="B34" s="201" t="str">
        <f>'Planilha de Orçamento'!B68</f>
        <v>SERRALHERIA</v>
      </c>
      <c r="C34" s="199">
        <f>'Planilha de Orçamento'!K68</f>
        <v>0</v>
      </c>
      <c r="D34" s="144"/>
      <c r="E34" s="137"/>
      <c r="F34" s="144"/>
      <c r="G34" s="120"/>
      <c r="I34" s="158"/>
    </row>
    <row r="35" spans="1:9" x14ac:dyDescent="0.2">
      <c r="A35" s="197"/>
      <c r="B35" s="201"/>
      <c r="C35" s="209"/>
      <c r="D35" s="143">
        <v>0.3</v>
      </c>
      <c r="E35" s="134">
        <f>D35*$C34</f>
        <v>0</v>
      </c>
      <c r="F35" s="143">
        <v>0.7</v>
      </c>
      <c r="G35" s="114">
        <f>F35*$C34</f>
        <v>0</v>
      </c>
      <c r="I35" s="157"/>
    </row>
    <row r="36" spans="1:9" ht="15" customHeight="1" x14ac:dyDescent="0.2">
      <c r="A36" s="197" t="s">
        <v>475</v>
      </c>
      <c r="B36" s="201" t="str">
        <f>'Planilha de Orçamento'!B73</f>
        <v>PINTURA</v>
      </c>
      <c r="C36" s="199">
        <f>'Planilha de Orçamento'!K73</f>
        <v>0</v>
      </c>
      <c r="D36" s="145"/>
      <c r="E36" s="138"/>
      <c r="F36" s="144"/>
      <c r="G36" s="120"/>
      <c r="I36" s="158"/>
    </row>
    <row r="37" spans="1:9" x14ac:dyDescent="0.2">
      <c r="A37" s="197"/>
      <c r="B37" s="201"/>
      <c r="C37" s="209"/>
      <c r="D37" s="143"/>
      <c r="E37" s="134">
        <f>D37*$C36</f>
        <v>0</v>
      </c>
      <c r="F37" s="143">
        <v>1</v>
      </c>
      <c r="G37" s="114">
        <f>F37*$C36</f>
        <v>0</v>
      </c>
      <c r="I37" s="157"/>
    </row>
    <row r="38" spans="1:9" ht="15" customHeight="1" x14ac:dyDescent="0.2">
      <c r="A38" s="197" t="s">
        <v>476</v>
      </c>
      <c r="B38" s="201" t="str">
        <f>'Planilha de Orçamento'!B77</f>
        <v>ACESSIBILIDADE</v>
      </c>
      <c r="C38" s="202">
        <f>'Planilha de Orçamento'!K77</f>
        <v>0</v>
      </c>
      <c r="D38" s="145"/>
      <c r="E38" s="138"/>
      <c r="F38" s="144"/>
      <c r="G38" s="120"/>
      <c r="I38" s="158"/>
    </row>
    <row r="39" spans="1:9" x14ac:dyDescent="0.2">
      <c r="A39" s="197"/>
      <c r="B39" s="201"/>
      <c r="C39" s="204"/>
      <c r="D39" s="143"/>
      <c r="E39" s="134">
        <f>D39*$C38</f>
        <v>0</v>
      </c>
      <c r="F39" s="143">
        <v>1</v>
      </c>
      <c r="G39" s="114">
        <f>F39*$C38</f>
        <v>0</v>
      </c>
      <c r="I39" s="157"/>
    </row>
    <row r="40" spans="1:9" ht="15" customHeight="1" x14ac:dyDescent="0.2">
      <c r="A40" s="197" t="s">
        <v>477</v>
      </c>
      <c r="B40" s="201" t="str">
        <f>'Planilha de Orçamento'!B81</f>
        <v>PROGRAMAÇÃO VISUAL EXTERNA</v>
      </c>
      <c r="C40" s="199">
        <f>'Planilha de Orçamento'!K81</f>
        <v>0</v>
      </c>
      <c r="D40" s="144"/>
      <c r="E40" s="137"/>
      <c r="F40" s="144"/>
      <c r="G40" s="120"/>
      <c r="I40" s="158"/>
    </row>
    <row r="41" spans="1:9" x14ac:dyDescent="0.2">
      <c r="A41" s="197"/>
      <c r="B41" s="201"/>
      <c r="C41" s="209"/>
      <c r="D41" s="143">
        <v>0.2</v>
      </c>
      <c r="E41" s="134">
        <f>D41*$C40</f>
        <v>0</v>
      </c>
      <c r="F41" s="143">
        <v>0.8</v>
      </c>
      <c r="G41" s="114">
        <f>F41*$C40</f>
        <v>0</v>
      </c>
      <c r="I41" s="157"/>
    </row>
    <row r="42" spans="1:9" ht="15" customHeight="1" x14ac:dyDescent="0.2">
      <c r="A42" s="197" t="s">
        <v>478</v>
      </c>
      <c r="B42" s="206" t="str">
        <f>'Planilha de Orçamento'!B87</f>
        <v>PROGRAMAÇÃO VISUAL INTERNA</v>
      </c>
      <c r="C42" s="202">
        <f>'Planilha de Orçamento'!K87</f>
        <v>0</v>
      </c>
      <c r="D42" s="145"/>
      <c r="E42" s="138"/>
      <c r="F42" s="144"/>
      <c r="G42" s="120"/>
      <c r="I42" s="158"/>
    </row>
    <row r="43" spans="1:9" x14ac:dyDescent="0.2">
      <c r="A43" s="197"/>
      <c r="B43" s="212"/>
      <c r="C43" s="189"/>
      <c r="D43" s="143"/>
      <c r="E43" s="134">
        <f>D43*$C42</f>
        <v>0</v>
      </c>
      <c r="F43" s="143">
        <v>1</v>
      </c>
      <c r="G43" s="114">
        <f>F43*$C42</f>
        <v>0</v>
      </c>
      <c r="I43" s="157"/>
    </row>
    <row r="44" spans="1:9" ht="15" customHeight="1" x14ac:dyDescent="0.2">
      <c r="A44" s="204" t="s">
        <v>479</v>
      </c>
      <c r="B44" s="206" t="str">
        <f>'Planilha de Orçamento'!B113</f>
        <v>LIMPEZA E VISTORIA FINAL</v>
      </c>
      <c r="C44" s="199">
        <f>'Planilha de Orçamento'!K113</f>
        <v>0</v>
      </c>
      <c r="D44" s="144"/>
      <c r="E44" s="137"/>
      <c r="F44" s="144"/>
      <c r="G44" s="120"/>
      <c r="I44" s="158"/>
    </row>
    <row r="45" spans="1:9" x14ac:dyDescent="0.2">
      <c r="A45" s="205"/>
      <c r="B45" s="207"/>
      <c r="C45" s="208"/>
      <c r="D45" s="143">
        <v>0.5</v>
      </c>
      <c r="E45" s="134">
        <f>D45*$C44</f>
        <v>0</v>
      </c>
      <c r="F45" s="143">
        <v>0.5</v>
      </c>
      <c r="G45" s="114">
        <f>F45*$C44</f>
        <v>0</v>
      </c>
      <c r="I45" s="157"/>
    </row>
    <row r="46" spans="1:9" x14ac:dyDescent="0.2">
      <c r="A46" s="29" t="s">
        <v>34</v>
      </c>
      <c r="B46" s="30" t="s">
        <v>74</v>
      </c>
      <c r="C46" s="131"/>
      <c r="D46" s="146"/>
      <c r="E46" s="139"/>
      <c r="F46" s="146"/>
      <c r="G46" s="116"/>
      <c r="I46" s="159"/>
    </row>
    <row r="47" spans="1:9" ht="15" customHeight="1" x14ac:dyDescent="0.2">
      <c r="A47" s="197" t="s">
        <v>69</v>
      </c>
      <c r="B47" s="210" t="str">
        <f>'Planilha de Orçamento'!B117</f>
        <v>ILUMINAÇÃO, TOMADAS E AR CONDICIONADO</v>
      </c>
      <c r="C47" s="188">
        <f>'Planilha de Orçamento'!K117</f>
        <v>0</v>
      </c>
      <c r="D47" s="144"/>
      <c r="E47" s="137"/>
      <c r="F47" s="144"/>
      <c r="G47" s="120"/>
      <c r="I47" s="158"/>
    </row>
    <row r="48" spans="1:9" x14ac:dyDescent="0.2">
      <c r="A48" s="197"/>
      <c r="B48" s="210"/>
      <c r="C48" s="211"/>
      <c r="D48" s="143">
        <v>0.8</v>
      </c>
      <c r="E48" s="134">
        <f>D48*$C47</f>
        <v>0</v>
      </c>
      <c r="F48" s="143">
        <v>0.2</v>
      </c>
      <c r="G48" s="114">
        <f>F48*$C47</f>
        <v>0</v>
      </c>
      <c r="I48" s="157"/>
    </row>
    <row r="49" spans="1:9" ht="15" customHeight="1" x14ac:dyDescent="0.2">
      <c r="A49" s="197" t="s">
        <v>70</v>
      </c>
      <c r="B49" s="201" t="str">
        <f>'Planilha de Orçamento'!B125</f>
        <v>CAIXAS DE PISO MESAS E IMPRESSORAS (SEGUNDO PAVIMENTO)</v>
      </c>
      <c r="C49" s="199">
        <f>'Planilha de Orçamento'!K125</f>
        <v>0</v>
      </c>
      <c r="D49" s="144"/>
      <c r="E49" s="137"/>
      <c r="F49" s="144"/>
      <c r="G49" s="120"/>
      <c r="I49" s="158"/>
    </row>
    <row r="50" spans="1:9" s="46" customFormat="1" x14ac:dyDescent="0.2">
      <c r="A50" s="197"/>
      <c r="B50" s="201"/>
      <c r="C50" s="213"/>
      <c r="D50" s="143">
        <v>0.8</v>
      </c>
      <c r="E50" s="134">
        <f>D50*$C49</f>
        <v>0</v>
      </c>
      <c r="F50" s="143">
        <v>0.2</v>
      </c>
      <c r="G50" s="114">
        <f>F50*$C49</f>
        <v>0</v>
      </c>
      <c r="I50" s="157"/>
    </row>
    <row r="51" spans="1:9" ht="15" customHeight="1" x14ac:dyDescent="0.2">
      <c r="A51" s="197" t="s">
        <v>71</v>
      </c>
      <c r="B51" s="201" t="str">
        <f>'Planilha de Orçamento'!B146</f>
        <v>INFRAESTRUTURA PLATAFORMA E PONTOS CAFÉ/ÁGUA elétrica/lógica/telefonia (TÉRREO)</v>
      </c>
      <c r="C51" s="199">
        <f>'Planilha de Orçamento'!K146</f>
        <v>0</v>
      </c>
      <c r="D51" s="144"/>
      <c r="E51" s="137"/>
      <c r="F51" s="144"/>
      <c r="G51" s="120"/>
      <c r="I51" s="158"/>
    </row>
    <row r="52" spans="1:9" x14ac:dyDescent="0.2">
      <c r="A52" s="197"/>
      <c r="B52" s="201"/>
      <c r="C52" s="209"/>
      <c r="D52" s="143">
        <v>0.6</v>
      </c>
      <c r="E52" s="134">
        <f>D52*$C51</f>
        <v>0</v>
      </c>
      <c r="F52" s="143">
        <v>0.4</v>
      </c>
      <c r="G52" s="114">
        <f>F52*$C51</f>
        <v>0</v>
      </c>
      <c r="I52" s="157"/>
    </row>
    <row r="53" spans="1:9" ht="15" customHeight="1" x14ac:dyDescent="0.2">
      <c r="A53" s="197" t="s">
        <v>72</v>
      </c>
      <c r="B53" s="201" t="str">
        <f>'Planilha de Orçamento'!B173</f>
        <v>INFRAESTRUTURA TVs CORPORATIVAs E TOMADAS PLATAFORMA SEGUNDO PAVIMENTO</v>
      </c>
      <c r="C53" s="214">
        <f>'Planilha de Orçamento'!K173</f>
        <v>0</v>
      </c>
      <c r="D53" s="144"/>
      <c r="E53" s="137"/>
      <c r="F53" s="144"/>
      <c r="G53" s="120"/>
      <c r="I53" s="158"/>
    </row>
    <row r="54" spans="1:9" x14ac:dyDescent="0.2">
      <c r="A54" s="197"/>
      <c r="B54" s="201"/>
      <c r="C54" s="209"/>
      <c r="D54" s="143">
        <v>0.6</v>
      </c>
      <c r="E54" s="134">
        <f>D54*$C53</f>
        <v>0</v>
      </c>
      <c r="F54" s="143">
        <v>0.4</v>
      </c>
      <c r="G54" s="114">
        <f>F54*$C53</f>
        <v>0</v>
      </c>
      <c r="I54" s="157"/>
    </row>
    <row r="55" spans="1:9" ht="15" customHeight="1" x14ac:dyDescent="0.2">
      <c r="A55" s="197" t="s">
        <v>73</v>
      </c>
      <c r="B55" s="201" t="str">
        <f>'Planilha de Orçamento'!B190</f>
        <v>INFRAESTRUTURA PARA TROCA DE RACKS E CABEAMENTO ESTRUTURADO</v>
      </c>
      <c r="C55" s="214">
        <f>'Planilha de Orçamento'!K190</f>
        <v>0</v>
      </c>
      <c r="D55" s="144"/>
      <c r="E55" s="137"/>
      <c r="F55" s="144"/>
      <c r="G55" s="120"/>
      <c r="I55" s="158"/>
    </row>
    <row r="56" spans="1:9" x14ac:dyDescent="0.2">
      <c r="A56" s="197"/>
      <c r="B56" s="201"/>
      <c r="C56" s="209"/>
      <c r="D56" s="143">
        <v>0.6</v>
      </c>
      <c r="E56" s="134">
        <f>D56*$C55</f>
        <v>0</v>
      </c>
      <c r="F56" s="143">
        <v>0.4</v>
      </c>
      <c r="G56" s="114">
        <f>F56*$C55</f>
        <v>0</v>
      </c>
      <c r="I56" s="157"/>
    </row>
    <row r="57" spans="1:9" ht="15" customHeight="1" x14ac:dyDescent="0.2">
      <c r="A57" s="197" t="s">
        <v>469</v>
      </c>
      <c r="B57" s="206" t="str">
        <f>'Planilha de Orçamento'!B220</f>
        <v>ADEQUAÇÕES DA SALA DO NOBREAK, WIFI E  SALA COFRE</v>
      </c>
      <c r="C57" s="214">
        <f>'Planilha de Orçamento'!K220</f>
        <v>0</v>
      </c>
      <c r="D57" s="144"/>
      <c r="E57" s="137"/>
      <c r="F57" s="144"/>
      <c r="G57" s="120"/>
      <c r="I57" s="158"/>
    </row>
    <row r="58" spans="1:9" s="46" customFormat="1" x14ac:dyDescent="0.2">
      <c r="A58" s="197"/>
      <c r="B58" s="212"/>
      <c r="C58" s="209"/>
      <c r="D58" s="143">
        <v>0.6</v>
      </c>
      <c r="E58" s="134">
        <f>D58*$C57</f>
        <v>0</v>
      </c>
      <c r="F58" s="143">
        <v>0.4</v>
      </c>
      <c r="G58" s="114">
        <f>F58*$C57</f>
        <v>0</v>
      </c>
      <c r="I58" s="157"/>
    </row>
    <row r="59" spans="1:9" ht="15" customHeight="1" x14ac:dyDescent="0.2">
      <c r="A59" s="197" t="s">
        <v>470</v>
      </c>
      <c r="B59" s="206" t="str">
        <f>'Planilha de Orçamento'!B229</f>
        <v>DIVISOR DE SIGILO elétrica/lógica/telefone</v>
      </c>
      <c r="C59" s="214">
        <f>'Planilha de Orçamento'!K229</f>
        <v>0</v>
      </c>
      <c r="D59" s="144"/>
      <c r="E59" s="137"/>
      <c r="F59" s="144"/>
      <c r="G59" s="120"/>
      <c r="I59" s="158"/>
    </row>
    <row r="60" spans="1:9" s="46" customFormat="1" x14ac:dyDescent="0.2">
      <c r="A60" s="197"/>
      <c r="B60" s="212"/>
      <c r="C60" s="209"/>
      <c r="D60" s="143">
        <v>0.3</v>
      </c>
      <c r="E60" s="134">
        <f>D60*$C59</f>
        <v>0</v>
      </c>
      <c r="F60" s="143">
        <v>0.7</v>
      </c>
      <c r="G60" s="114">
        <f>F60*$C59</f>
        <v>0</v>
      </c>
      <c r="I60" s="157"/>
    </row>
    <row r="61" spans="1:9" ht="15" customHeight="1" x14ac:dyDescent="0.2">
      <c r="A61" s="197" t="s">
        <v>471</v>
      </c>
      <c r="B61" s="206" t="str">
        <f>'Planilha de Orçamento'!B244</f>
        <v>SERVIÇOS COMPLEMENTARES ELÉTRICA/AUTOMAÇÃO/TELEFÔNICO</v>
      </c>
      <c r="C61" s="202">
        <f>'Planilha de Orçamento'!K244</f>
        <v>0</v>
      </c>
      <c r="D61" s="144"/>
      <c r="E61" s="137"/>
      <c r="F61" s="144"/>
      <c r="G61" s="120"/>
      <c r="I61" s="158"/>
    </row>
    <row r="62" spans="1:9" s="46" customFormat="1" ht="15.75" thickBot="1" x14ac:dyDescent="0.25">
      <c r="A62" s="197"/>
      <c r="B62" s="212"/>
      <c r="C62" s="197"/>
      <c r="D62" s="147">
        <v>0.5</v>
      </c>
      <c r="E62" s="140">
        <f>D62*$C61</f>
        <v>0</v>
      </c>
      <c r="F62" s="147">
        <v>0.5</v>
      </c>
      <c r="G62" s="114">
        <f>F62*$C61</f>
        <v>0</v>
      </c>
      <c r="I62" s="157"/>
    </row>
    <row r="63" spans="1:9" s="61" customFormat="1" ht="15" customHeight="1" thickBot="1" x14ac:dyDescent="0.25">
      <c r="A63" s="182" t="s">
        <v>75</v>
      </c>
      <c r="B63" s="215"/>
      <c r="C63" s="161">
        <f>SUM(C14:C62)</f>
        <v>0</v>
      </c>
      <c r="D63" s="166"/>
      <c r="E63" s="167">
        <f>SUM(E14:E62)</f>
        <v>0</v>
      </c>
      <c r="F63" s="166"/>
      <c r="G63" s="148">
        <f>SUM(G14:G62)</f>
        <v>0</v>
      </c>
      <c r="I63" s="160"/>
    </row>
    <row r="64" spans="1:9" s="61" customFormat="1" ht="13.5" thickBot="1" x14ac:dyDescent="0.25">
      <c r="A64" s="182"/>
      <c r="B64" s="215"/>
      <c r="C64" s="162" t="e">
        <f>SUM(D64:G64)</f>
        <v>#DIV/0!</v>
      </c>
      <c r="D64" s="164" t="e">
        <f>E63/$C$63</f>
        <v>#DIV/0!</v>
      </c>
      <c r="E64" s="165"/>
      <c r="F64" s="163" t="e">
        <f>G63/$C$63</f>
        <v>#DIV/0!</v>
      </c>
      <c r="G64" s="149"/>
      <c r="I64" s="160"/>
    </row>
    <row r="65" spans="1:9" s="61" customFormat="1" ht="13.5" thickBot="1" x14ac:dyDescent="0.25">
      <c r="A65" s="123"/>
      <c r="B65" s="168" t="s">
        <v>38</v>
      </c>
      <c r="C65" s="150">
        <f>TRUNC(C63*(1+G3),2)</f>
        <v>0</v>
      </c>
      <c r="D65" s="216">
        <f>TRUNC(E63*(1+G3),2)</f>
        <v>0</v>
      </c>
      <c r="E65" s="217"/>
      <c r="F65" s="216">
        <f>TRUNC(G63*(1+G3),2)</f>
        <v>0</v>
      </c>
      <c r="G65" s="217"/>
      <c r="I65" s="160"/>
    </row>
    <row r="66" spans="1:9" x14ac:dyDescent="0.2">
      <c r="A66" s="122"/>
      <c r="B66" s="122"/>
      <c r="C66" s="122"/>
      <c r="D66" s="122"/>
      <c r="E66" s="122"/>
      <c r="F66" s="122"/>
      <c r="G66" s="122"/>
    </row>
  </sheetData>
  <sheetProtection algorithmName="SHA-512" hashValue="XvQ7Tr35PcyvSPcTvObRIsIag+Rds5cN+Da6WequLgRfDK34xWOLSWAXmIYBu24a8Gz491tYuquQ3Qv8KsVRMw==" saltValue="O5bMjOLWbImBXnjYp6YtrA==" spinCount="100000" sheet="1" selectLockedCells="1"/>
  <mergeCells count="91">
    <mergeCell ref="C36:C37"/>
    <mergeCell ref="A40:A41"/>
    <mergeCell ref="B40:B41"/>
    <mergeCell ref="C40:C41"/>
    <mergeCell ref="A42:A43"/>
    <mergeCell ref="B42:B43"/>
    <mergeCell ref="C42:C43"/>
    <mergeCell ref="B53:B54"/>
    <mergeCell ref="C53:C54"/>
    <mergeCell ref="A57:A58"/>
    <mergeCell ref="A63:B64"/>
    <mergeCell ref="F65:G65"/>
    <mergeCell ref="D65:E65"/>
    <mergeCell ref="B57:B58"/>
    <mergeCell ref="C57:C58"/>
    <mergeCell ref="A59:A60"/>
    <mergeCell ref="B59:B60"/>
    <mergeCell ref="C59:C60"/>
    <mergeCell ref="A47:A48"/>
    <mergeCell ref="B47:B48"/>
    <mergeCell ref="C47:C48"/>
    <mergeCell ref="A61:A62"/>
    <mergeCell ref="B61:B62"/>
    <mergeCell ref="C61:C62"/>
    <mergeCell ref="A49:A50"/>
    <mergeCell ref="B49:B50"/>
    <mergeCell ref="C49:C50"/>
    <mergeCell ref="A55:A56"/>
    <mergeCell ref="B55:B56"/>
    <mergeCell ref="C55:C56"/>
    <mergeCell ref="A51:A52"/>
    <mergeCell ref="B51:B52"/>
    <mergeCell ref="C51:C52"/>
    <mergeCell ref="A53:A54"/>
    <mergeCell ref="A24:A25"/>
    <mergeCell ref="B24:B25"/>
    <mergeCell ref="C24:C25"/>
    <mergeCell ref="A44:A45"/>
    <mergeCell ref="B44:B45"/>
    <mergeCell ref="C44:C45"/>
    <mergeCell ref="B30:B31"/>
    <mergeCell ref="C30:C31"/>
    <mergeCell ref="A38:A39"/>
    <mergeCell ref="B38:B39"/>
    <mergeCell ref="C38:C39"/>
    <mergeCell ref="A34:A35"/>
    <mergeCell ref="B34:B35"/>
    <mergeCell ref="C34:C35"/>
    <mergeCell ref="A36:A37"/>
    <mergeCell ref="B36:B37"/>
    <mergeCell ref="A32:A33"/>
    <mergeCell ref="B32:B33"/>
    <mergeCell ref="C32:C33"/>
    <mergeCell ref="A20:A21"/>
    <mergeCell ref="B20:B21"/>
    <mergeCell ref="C20:C21"/>
    <mergeCell ref="A26:A27"/>
    <mergeCell ref="B26:B27"/>
    <mergeCell ref="C26:C27"/>
    <mergeCell ref="A28:A29"/>
    <mergeCell ref="B28:B29"/>
    <mergeCell ref="C28:C29"/>
    <mergeCell ref="A30:A3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6:G6"/>
    <mergeCell ref="D11:G11"/>
    <mergeCell ref="A14:A15"/>
    <mergeCell ref="B14:B15"/>
    <mergeCell ref="C14:C15"/>
    <mergeCell ref="A7:G7"/>
    <mergeCell ref="D8:E8"/>
    <mergeCell ref="D9:G9"/>
    <mergeCell ref="A10:G10"/>
    <mergeCell ref="C11:C12"/>
    <mergeCell ref="B11:B12"/>
    <mergeCell ref="A11:A12"/>
    <mergeCell ref="D12:E12"/>
    <mergeCell ref="F12:G12"/>
    <mergeCell ref="A1:G1"/>
    <mergeCell ref="E2:F2"/>
    <mergeCell ref="E3:F3"/>
    <mergeCell ref="E4:F4"/>
    <mergeCell ref="E5:F5"/>
  </mergeCells>
  <conditionalFormatting sqref="B13:C13 B46:C46">
    <cfRule type="containsText" dxfId="85" priority="96" operator="containsText" text="x,xx">
      <formula>NOT(ISERROR(SEARCH("x,xx",B13)))</formula>
    </cfRule>
  </conditionalFormatting>
  <conditionalFormatting sqref="B65:C65">
    <cfRule type="containsText" dxfId="84" priority="98" operator="containsText" text="x,xx">
      <formula>NOT(ISERROR(SEARCH("x,xx",B65)))</formula>
    </cfRule>
  </conditionalFormatting>
  <conditionalFormatting sqref="D14">
    <cfRule type="containsText" dxfId="83" priority="81" operator="containsText" text="x,xx">
      <formula>NOT(ISERROR(SEARCH("x,xx",D14)))</formula>
    </cfRule>
  </conditionalFormatting>
  <conditionalFormatting sqref="B47">
    <cfRule type="containsText" dxfId="82" priority="100" operator="containsText" text="x,xx">
      <formula>NOT(ISERROR(SEARCH("x,xx",B47)))</formula>
    </cfRule>
  </conditionalFormatting>
  <conditionalFormatting sqref="B14">
    <cfRule type="containsText" dxfId="81" priority="101" operator="containsText" text="x,xx">
      <formula>NOT(ISERROR(SEARCH("x,xx",B14)))</formula>
    </cfRule>
  </conditionalFormatting>
  <conditionalFormatting sqref="C63:C64">
    <cfRule type="containsText" dxfId="80" priority="103" operator="containsText" text="x,xx">
      <formula>NOT(ISERROR(SEARCH("x,xx",C63)))</formula>
    </cfRule>
  </conditionalFormatting>
  <conditionalFormatting sqref="B18">
    <cfRule type="containsText" dxfId="79" priority="104" operator="containsText" text="x,xx">
      <formula>NOT(ISERROR(SEARCH("x,xx",B18)))</formula>
    </cfRule>
  </conditionalFormatting>
  <conditionalFormatting sqref="D32">
    <cfRule type="containsText" dxfId="78" priority="85" operator="containsText" text="x,xx">
      <formula>NOT(ISERROR(SEARCH("x,xx",D32)))</formula>
    </cfRule>
  </conditionalFormatting>
  <conditionalFormatting sqref="B16">
    <cfRule type="containsText" dxfId="77" priority="106" operator="containsText" text="x,xx">
      <formula>NOT(ISERROR(SEARCH("x,xx",B16)))</formula>
    </cfRule>
  </conditionalFormatting>
  <conditionalFormatting sqref="B32">
    <cfRule type="containsText" dxfId="76" priority="107" operator="containsText" text="x,xx">
      <formula>NOT(ISERROR(SEARCH("x,xx",B32)))</formula>
    </cfRule>
  </conditionalFormatting>
  <conditionalFormatting sqref="B61">
    <cfRule type="containsText" dxfId="75" priority="113" operator="containsText" text="x,xx">
      <formula>NOT(ISERROR(SEARCH("x,xx",B61)))</formula>
    </cfRule>
  </conditionalFormatting>
  <conditionalFormatting sqref="B49">
    <cfRule type="containsText" dxfId="74" priority="117" operator="containsText" text="x,xx">
      <formula>NOT(ISERROR(SEARCH("x,xx",B49)))</formula>
    </cfRule>
  </conditionalFormatting>
  <conditionalFormatting sqref="B55">
    <cfRule type="containsText" dxfId="73" priority="118" operator="containsText" text="x,xx">
      <formula>NOT(ISERROR(SEARCH("x,xx",B55)))</formula>
    </cfRule>
  </conditionalFormatting>
  <conditionalFormatting sqref="B44">
    <cfRule type="containsText" dxfId="72" priority="121" operator="containsText" text="x,xx">
      <formula>NOT(ISERROR(SEARCH("x,xx",B44)))</formula>
    </cfRule>
  </conditionalFormatting>
  <conditionalFormatting sqref="B36">
    <cfRule type="containsText" dxfId="71" priority="123" operator="containsText" text="x,xx">
      <formula>NOT(ISERROR(SEARCH("x,xx",B36)))</formula>
    </cfRule>
  </conditionalFormatting>
  <conditionalFormatting sqref="B34">
    <cfRule type="containsText" dxfId="70" priority="125" operator="containsText" text="x,xx">
      <formula>NOT(ISERROR(SEARCH("x,xx",B34)))</formula>
    </cfRule>
  </conditionalFormatting>
  <conditionalFormatting sqref="F46 F13">
    <cfRule type="containsText" dxfId="69" priority="126" operator="containsText" text="x,xx">
      <formula>NOT(ISERROR(SEARCH("x,xx",F13)))</formula>
    </cfRule>
  </conditionalFormatting>
  <conditionalFormatting sqref="F14">
    <cfRule type="containsText" dxfId="68" priority="129" operator="containsText" text="x,xx">
      <formula>NOT(ISERROR(SEARCH("x,xx",F14)))</formula>
    </cfRule>
  </conditionalFormatting>
  <conditionalFormatting sqref="F63:F64">
    <cfRule type="containsText" dxfId="67" priority="130" operator="containsText" text="x,xx">
      <formula>NOT(ISERROR(SEARCH("x,xx",F63)))</formula>
    </cfRule>
  </conditionalFormatting>
  <conditionalFormatting sqref="F18">
    <cfRule type="containsText" dxfId="66" priority="131" operator="containsText" text="x,xx">
      <formula>NOT(ISERROR(SEARCH("x,xx",F18)))</formula>
    </cfRule>
  </conditionalFormatting>
  <conditionalFormatting sqref="F16">
    <cfRule type="containsText" dxfId="65" priority="132" operator="containsText" text="x,xx">
      <formula>NOT(ISERROR(SEARCH("x,xx",F16)))</formula>
    </cfRule>
  </conditionalFormatting>
  <conditionalFormatting sqref="F32">
    <cfRule type="containsText" dxfId="64" priority="133" operator="containsText" text="x,xx">
      <formula>NOT(ISERROR(SEARCH("x,xx",F32)))</formula>
    </cfRule>
  </conditionalFormatting>
  <conditionalFormatting sqref="D16">
    <cfRule type="containsText" dxfId="63" priority="84" operator="containsText" text="x,xx">
      <formula>NOT(ISERROR(SEARCH("x,xx",D16)))</formula>
    </cfRule>
  </conditionalFormatting>
  <conditionalFormatting sqref="F44:G44">
    <cfRule type="containsText" dxfId="62" priority="140" operator="containsText" text="x,xx">
      <formula>NOT(ISERROR(SEARCH("x,xx",F44)))</formula>
    </cfRule>
  </conditionalFormatting>
  <conditionalFormatting sqref="F36:G36">
    <cfRule type="containsText" dxfId="61" priority="141" operator="containsText" text="x,xx">
      <formula>NOT(ISERROR(SEARCH("x,xx",F36)))</formula>
    </cfRule>
  </conditionalFormatting>
  <conditionalFormatting sqref="F34:G34">
    <cfRule type="containsText" dxfId="60" priority="142" operator="containsText" text="x,xx">
      <formula>NOT(ISERROR(SEARCH("x,xx",F34)))</formula>
    </cfRule>
  </conditionalFormatting>
  <conditionalFormatting sqref="D46">
    <cfRule type="containsText" dxfId="59" priority="78" operator="containsText" text="x,xx">
      <formula>NOT(ISERROR(SEARCH("x,xx",D46)))</formula>
    </cfRule>
  </conditionalFormatting>
  <conditionalFormatting sqref="D65">
    <cfRule type="containsText" dxfId="58" priority="75" operator="containsText" text="x,xx">
      <formula>NOT(ISERROR(SEARCH("x,xx",D65)))</formula>
    </cfRule>
  </conditionalFormatting>
  <conditionalFormatting sqref="B22">
    <cfRule type="containsText" dxfId="57" priority="69" operator="containsText" text="x,xx">
      <formula>NOT(ISERROR(SEARCH("x,xx",B22)))</formula>
    </cfRule>
  </conditionalFormatting>
  <conditionalFormatting sqref="D63:D64">
    <cfRule type="containsText" dxfId="56" priority="82" operator="containsText" text="x,xx">
      <formula>NOT(ISERROR(SEARCH("x,xx",D63)))</formula>
    </cfRule>
  </conditionalFormatting>
  <conditionalFormatting sqref="D18">
    <cfRule type="containsText" dxfId="55" priority="83" operator="containsText" text="x,xx">
      <formula>NOT(ISERROR(SEARCH("x,xx",D18)))</formula>
    </cfRule>
  </conditionalFormatting>
  <conditionalFormatting sqref="D22">
    <cfRule type="containsText" dxfId="54" priority="68" operator="containsText" text="x,xx">
      <formula>NOT(ISERROR(SEARCH("x,xx",D22)))</formula>
    </cfRule>
  </conditionalFormatting>
  <conditionalFormatting sqref="F22">
    <cfRule type="containsText" dxfId="53" priority="70" operator="containsText" text="x,xx">
      <formula>NOT(ISERROR(SEARCH("x,xx",F22)))</formula>
    </cfRule>
  </conditionalFormatting>
  <conditionalFormatting sqref="D44:E44">
    <cfRule type="containsText" dxfId="52" priority="92" operator="containsText" text="x,xx">
      <formula>NOT(ISERROR(SEARCH("x,xx",D44)))</formula>
    </cfRule>
  </conditionalFormatting>
  <conditionalFormatting sqref="D36:E36">
    <cfRule type="containsText" dxfId="51" priority="93" operator="containsText" text="x,xx">
      <formula>NOT(ISERROR(SEARCH("x,xx",D36)))</formula>
    </cfRule>
  </conditionalFormatting>
  <conditionalFormatting sqref="D34:E34">
    <cfRule type="containsText" dxfId="50" priority="94" operator="containsText" text="x,xx">
      <formula>NOT(ISERROR(SEARCH("x,xx",D34)))</formula>
    </cfRule>
  </conditionalFormatting>
  <conditionalFormatting sqref="F65">
    <cfRule type="containsText" dxfId="49" priority="76" operator="containsText" text="x,xx">
      <formula>NOT(ISERROR(SEARCH("x,xx",F65)))</formula>
    </cfRule>
  </conditionalFormatting>
  <conditionalFormatting sqref="B20">
    <cfRule type="containsText" dxfId="48" priority="72" operator="containsText" text="x,xx">
      <formula>NOT(ISERROR(SEARCH("x,xx",B20)))</formula>
    </cfRule>
  </conditionalFormatting>
  <conditionalFormatting sqref="F20">
    <cfRule type="containsText" dxfId="47" priority="73" operator="containsText" text="x,xx">
      <formula>NOT(ISERROR(SEARCH("x,xx",F20)))</formula>
    </cfRule>
  </conditionalFormatting>
  <conditionalFormatting sqref="D20">
    <cfRule type="containsText" dxfId="46" priority="71" operator="containsText" text="x,xx">
      <formula>NOT(ISERROR(SEARCH("x,xx",D20)))</formula>
    </cfRule>
  </conditionalFormatting>
  <conditionalFormatting sqref="F28">
    <cfRule type="containsText" dxfId="45" priority="61" operator="containsText" text="x,xx">
      <formula>NOT(ISERROR(SEARCH("x,xx",F28)))</formula>
    </cfRule>
  </conditionalFormatting>
  <conditionalFormatting sqref="F30">
    <cfRule type="containsText" dxfId="44" priority="58" operator="containsText" text="x,xx">
      <formula>NOT(ISERROR(SEARCH("x,xx",F30)))</formula>
    </cfRule>
  </conditionalFormatting>
  <conditionalFormatting sqref="D30">
    <cfRule type="containsText" dxfId="43" priority="56" operator="containsText" text="x,xx">
      <formula>NOT(ISERROR(SEARCH("x,xx",D30)))</formula>
    </cfRule>
  </conditionalFormatting>
  <conditionalFormatting sqref="B24">
    <cfRule type="containsText" dxfId="42" priority="66" operator="containsText" text="x,xx">
      <formula>NOT(ISERROR(SEARCH("x,xx",B24)))</formula>
    </cfRule>
  </conditionalFormatting>
  <conditionalFormatting sqref="F24">
    <cfRule type="containsText" dxfId="41" priority="67" operator="containsText" text="x,xx">
      <formula>NOT(ISERROR(SEARCH("x,xx",F24)))</formula>
    </cfRule>
  </conditionalFormatting>
  <conditionalFormatting sqref="D24">
    <cfRule type="containsText" dxfId="40" priority="65" operator="containsText" text="x,xx">
      <formula>NOT(ISERROR(SEARCH("x,xx",D24)))</formula>
    </cfRule>
  </conditionalFormatting>
  <conditionalFormatting sqref="B26">
    <cfRule type="containsText" dxfId="39" priority="63" operator="containsText" text="x,xx">
      <formula>NOT(ISERROR(SEARCH("x,xx",B26)))</formula>
    </cfRule>
  </conditionalFormatting>
  <conditionalFormatting sqref="F26">
    <cfRule type="containsText" dxfId="38" priority="64" operator="containsText" text="x,xx">
      <formula>NOT(ISERROR(SEARCH("x,xx",F26)))</formula>
    </cfRule>
  </conditionalFormatting>
  <conditionalFormatting sqref="D26">
    <cfRule type="containsText" dxfId="37" priority="62" operator="containsText" text="x,xx">
      <formula>NOT(ISERROR(SEARCH("x,xx",D26)))</formula>
    </cfRule>
  </conditionalFormatting>
  <conditionalFormatting sqref="B28">
    <cfRule type="containsText" dxfId="36" priority="60" operator="containsText" text="x,xx">
      <formula>NOT(ISERROR(SEARCH("x,xx",B28)))</formula>
    </cfRule>
  </conditionalFormatting>
  <conditionalFormatting sqref="D40:E40">
    <cfRule type="containsText" dxfId="35" priority="48" operator="containsText" text="x,xx">
      <formula>NOT(ISERROR(SEARCH("x,xx",D40)))</formula>
    </cfRule>
  </conditionalFormatting>
  <conditionalFormatting sqref="D28">
    <cfRule type="containsText" dxfId="34" priority="59" operator="containsText" text="x,xx">
      <formula>NOT(ISERROR(SEARCH("x,xx",D28)))</formula>
    </cfRule>
  </conditionalFormatting>
  <conditionalFormatting sqref="B30">
    <cfRule type="containsText" dxfId="33" priority="57" operator="containsText" text="x,xx">
      <formula>NOT(ISERROR(SEARCH("x,xx",B30)))</formula>
    </cfRule>
  </conditionalFormatting>
  <conditionalFormatting sqref="D38:E38">
    <cfRule type="containsText" dxfId="32" priority="52" operator="containsText" text="x,xx">
      <formula>NOT(ISERROR(SEARCH("x,xx",D38)))</formula>
    </cfRule>
  </conditionalFormatting>
  <conditionalFormatting sqref="B38">
    <cfRule type="containsText" dxfId="31" priority="54" operator="containsText" text="x,xx">
      <formula>NOT(ISERROR(SEARCH("x,xx",B38)))</formula>
    </cfRule>
  </conditionalFormatting>
  <conditionalFormatting sqref="F38:G38">
    <cfRule type="containsText" dxfId="30" priority="55" operator="containsText" text="x,xx">
      <formula>NOT(ISERROR(SEARCH("x,xx",F38)))</formula>
    </cfRule>
  </conditionalFormatting>
  <conditionalFormatting sqref="B40">
    <cfRule type="containsText" dxfId="29" priority="50" operator="containsText" text="x,xx">
      <formula>NOT(ISERROR(SEARCH("x,xx",B40)))</formula>
    </cfRule>
  </conditionalFormatting>
  <conditionalFormatting sqref="F40:G40">
    <cfRule type="containsText" dxfId="28" priority="51" operator="containsText" text="x,xx">
      <formula>NOT(ISERROR(SEARCH("x,xx",F40)))</formula>
    </cfRule>
  </conditionalFormatting>
  <conditionalFormatting sqref="D42:E42">
    <cfRule type="containsText" dxfId="27" priority="44" operator="containsText" text="x,xx">
      <formula>NOT(ISERROR(SEARCH("x,xx",D42)))</formula>
    </cfRule>
  </conditionalFormatting>
  <conditionalFormatting sqref="B42">
    <cfRule type="containsText" dxfId="26" priority="46" operator="containsText" text="x,xx">
      <formula>NOT(ISERROR(SEARCH("x,xx",B42)))</formula>
    </cfRule>
  </conditionalFormatting>
  <conditionalFormatting sqref="F42:G42">
    <cfRule type="containsText" dxfId="25" priority="47" operator="containsText" text="x,xx">
      <formula>NOT(ISERROR(SEARCH("x,xx",F42)))</formula>
    </cfRule>
  </conditionalFormatting>
  <conditionalFormatting sqref="B51">
    <cfRule type="containsText" dxfId="24" priority="41" operator="containsText" text="x,xx">
      <formula>NOT(ISERROR(SEARCH("x,xx",B51)))</formula>
    </cfRule>
  </conditionalFormatting>
  <conditionalFormatting sqref="B53">
    <cfRule type="containsText" dxfId="23" priority="37" operator="containsText" text="x,xx">
      <formula>NOT(ISERROR(SEARCH("x,xx",B53)))</formula>
    </cfRule>
  </conditionalFormatting>
  <conditionalFormatting sqref="B57">
    <cfRule type="containsText" dxfId="22" priority="34" operator="containsText" text="x,xx">
      <formula>NOT(ISERROR(SEARCH("x,xx",B57)))</formula>
    </cfRule>
  </conditionalFormatting>
  <conditionalFormatting sqref="B59">
    <cfRule type="containsText" dxfId="21" priority="30" operator="containsText" text="x,xx">
      <formula>NOT(ISERROR(SEARCH("x,xx",B59)))</formula>
    </cfRule>
  </conditionalFormatting>
  <conditionalFormatting sqref="D13">
    <cfRule type="containsText" dxfId="20" priority="23" operator="containsText" text="x,xx">
      <formula>NOT(ISERROR(SEARCH("x,xx",D13)))</formula>
    </cfRule>
  </conditionalFormatting>
  <conditionalFormatting sqref="D47:E47">
    <cfRule type="containsText" dxfId="19" priority="22" operator="containsText" text="x,xx">
      <formula>NOT(ISERROR(SEARCH("x,xx",D47)))</formula>
    </cfRule>
  </conditionalFormatting>
  <conditionalFormatting sqref="F47:G47">
    <cfRule type="containsText" dxfId="18" priority="21" operator="containsText" text="x,xx">
      <formula>NOT(ISERROR(SEARCH("x,xx",F47)))</formula>
    </cfRule>
  </conditionalFormatting>
  <conditionalFormatting sqref="D49:E49">
    <cfRule type="containsText" dxfId="17" priority="20" operator="containsText" text="x,xx">
      <formula>NOT(ISERROR(SEARCH("x,xx",D49)))</formula>
    </cfRule>
  </conditionalFormatting>
  <conditionalFormatting sqref="F49:G49">
    <cfRule type="containsText" dxfId="16" priority="19" operator="containsText" text="x,xx">
      <formula>NOT(ISERROR(SEARCH("x,xx",F49)))</formula>
    </cfRule>
  </conditionalFormatting>
  <conditionalFormatting sqref="D51:E51">
    <cfRule type="containsText" dxfId="15" priority="18" operator="containsText" text="x,xx">
      <formula>NOT(ISERROR(SEARCH("x,xx",D51)))</formula>
    </cfRule>
  </conditionalFormatting>
  <conditionalFormatting sqref="F51:G51">
    <cfRule type="containsText" dxfId="14" priority="17" operator="containsText" text="x,xx">
      <formula>NOT(ISERROR(SEARCH("x,xx",F51)))</formula>
    </cfRule>
  </conditionalFormatting>
  <conditionalFormatting sqref="D53:E53">
    <cfRule type="containsText" dxfId="13" priority="16" operator="containsText" text="x,xx">
      <formula>NOT(ISERROR(SEARCH("x,xx",D53)))</formula>
    </cfRule>
  </conditionalFormatting>
  <conditionalFormatting sqref="F53:G53">
    <cfRule type="containsText" dxfId="12" priority="15" operator="containsText" text="x,xx">
      <formula>NOT(ISERROR(SEARCH("x,xx",F53)))</formula>
    </cfRule>
  </conditionalFormatting>
  <conditionalFormatting sqref="D55:E55">
    <cfRule type="containsText" dxfId="11" priority="14" operator="containsText" text="x,xx">
      <formula>NOT(ISERROR(SEARCH("x,xx",D55)))</formula>
    </cfRule>
  </conditionalFormatting>
  <conditionalFormatting sqref="F55:G55">
    <cfRule type="containsText" dxfId="10" priority="13" operator="containsText" text="x,xx">
      <formula>NOT(ISERROR(SEARCH("x,xx",F55)))</formula>
    </cfRule>
  </conditionalFormatting>
  <conditionalFormatting sqref="D57:E57">
    <cfRule type="containsText" dxfId="9" priority="12" operator="containsText" text="x,xx">
      <formula>NOT(ISERROR(SEARCH("x,xx",D57)))</formula>
    </cfRule>
  </conditionalFormatting>
  <conditionalFormatting sqref="F57:G57">
    <cfRule type="containsText" dxfId="8" priority="11" operator="containsText" text="x,xx">
      <formula>NOT(ISERROR(SEARCH("x,xx",F57)))</formula>
    </cfRule>
  </conditionalFormatting>
  <conditionalFormatting sqref="D59:E59">
    <cfRule type="containsText" dxfId="7" priority="10" operator="containsText" text="x,xx">
      <formula>NOT(ISERROR(SEARCH("x,xx",D59)))</formula>
    </cfRule>
  </conditionalFormatting>
  <conditionalFormatting sqref="F59:G59">
    <cfRule type="containsText" dxfId="6" priority="9" operator="containsText" text="x,xx">
      <formula>NOT(ISERROR(SEARCH("x,xx",F59)))</formula>
    </cfRule>
  </conditionalFormatting>
  <conditionalFormatting sqref="D61:E61">
    <cfRule type="containsText" dxfId="5" priority="8" operator="containsText" text="x,xx">
      <formula>NOT(ISERROR(SEARCH("x,xx",D61)))</formula>
    </cfRule>
  </conditionalFormatting>
  <conditionalFormatting sqref="F61:G61">
    <cfRule type="containsText" dxfId="4" priority="7" operator="containsText" text="x,xx">
      <formula>NOT(ISERROR(SEARCH("x,xx",F61)))</formula>
    </cfRule>
  </conditionalFormatting>
  <conditionalFormatting sqref="C14 C16 C18 C20 C22 C24 C26 C28 C30 C32 C44 C42">
    <cfRule type="containsText" dxfId="3" priority="5" operator="containsText" text="x,xx">
      <formula>NOT(ISERROR(SEARCH("x,xx",C14)))</formula>
    </cfRule>
  </conditionalFormatting>
  <conditionalFormatting sqref="C47">
    <cfRule type="containsText" dxfId="2" priority="3" operator="containsText" text="x,xx">
      <formula>NOT(ISERROR(SEARCH("x,xx",C47)))</formula>
    </cfRule>
  </conditionalFormatting>
  <conditionalFormatting sqref="C49 C51 C53 C55 C57 C59 C61">
    <cfRule type="containsText" dxfId="1" priority="4" operator="containsText" text="x,xx">
      <formula>NOT(ISERROR(SEARCH("x,xx",C49)))</formula>
    </cfRule>
  </conditionalFormatting>
  <conditionalFormatting sqref="C34 C40 C36 C38">
    <cfRule type="containsText" dxfId="0" priority="1" operator="containsText" text="x,xx">
      <formula>NOT(ISERROR(SEARCH("x,xx",C34)))</formula>
    </cfRule>
  </conditionalFormatting>
  <printOptions horizontalCentered="1"/>
  <pageMargins left="0.39370078740157483" right="0.39370078740157483" top="0.74803149606299213" bottom="0.59055118110236227" header="0.31496062992125984" footer="0.51181102362204722"/>
  <pageSetup paperSize="9" scale="78" firstPageNumber="0" orientation="landscape" horizontalDpi="300" verticalDpi="300" r:id="rId1"/>
  <headerFooter>
    <oddHeader>&amp;L&amp;G&amp;C&amp;12UNIDADE DE ENGENHARIA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showGridLines="0" topLeftCell="A7" zoomScaleNormal="100" workbookViewId="0">
      <selection activeCell="C28" sqref="C28"/>
    </sheetView>
  </sheetViews>
  <sheetFormatPr defaultRowHeight="12.75" x14ac:dyDescent="0.2"/>
  <cols>
    <col min="1" max="1" width="10.28515625" style="62" customWidth="1"/>
    <col min="2" max="2" width="6.28515625" style="62" customWidth="1"/>
    <col min="3" max="3" width="43.5703125" style="62" customWidth="1"/>
    <col min="4" max="4" width="11.140625" style="62" customWidth="1"/>
    <col min="5" max="6" width="8.85546875" style="62" customWidth="1"/>
    <col min="7" max="7" width="31.42578125" style="62" customWidth="1"/>
    <col min="8" max="8" width="8.85546875" style="62" customWidth="1"/>
    <col min="9" max="9" width="10.28515625" style="62" customWidth="1"/>
    <col min="10" max="1025" width="8.85546875" style="62" customWidth="1"/>
  </cols>
  <sheetData>
    <row r="1" spans="1:8" x14ac:dyDescent="0.2">
      <c r="A1" s="63"/>
      <c r="B1" s="63"/>
      <c r="C1" s="63"/>
      <c r="D1" s="63"/>
      <c r="E1" s="64"/>
    </row>
    <row r="2" spans="1:8" x14ac:dyDescent="0.2">
      <c r="A2" s="63"/>
      <c r="B2" s="63"/>
      <c r="C2" s="63"/>
      <c r="D2" s="63"/>
      <c r="E2" s="64"/>
    </row>
    <row r="3" spans="1:8" x14ac:dyDescent="0.2">
      <c r="A3" s="63"/>
      <c r="B3" s="63"/>
      <c r="C3" s="63"/>
      <c r="D3" s="63"/>
      <c r="E3" s="64"/>
    </row>
    <row r="4" spans="1:8" ht="12.75" customHeight="1" x14ac:dyDescent="0.2">
      <c r="A4" s="65"/>
      <c r="B4" s="218" t="s">
        <v>39</v>
      </c>
      <c r="C4" s="218"/>
      <c r="D4" s="218"/>
      <c r="E4" s="64"/>
    </row>
    <row r="5" spans="1:8" s="67" customFormat="1" x14ac:dyDescent="0.2">
      <c r="A5" s="66"/>
      <c r="B5" s="66"/>
      <c r="C5" s="66"/>
      <c r="D5" s="66"/>
      <c r="E5" s="66"/>
    </row>
    <row r="6" spans="1:8" ht="15" x14ac:dyDescent="0.2">
      <c r="A6" s="68"/>
      <c r="B6" s="69"/>
      <c r="C6" s="70" t="s">
        <v>40</v>
      </c>
      <c r="D6" s="70"/>
      <c r="E6" s="68"/>
      <c r="F6" s="219" t="s">
        <v>41</v>
      </c>
      <c r="G6" s="219"/>
      <c r="H6" s="219"/>
    </row>
    <row r="7" spans="1:8" ht="15" x14ac:dyDescent="0.2">
      <c r="A7" s="64"/>
      <c r="B7" s="71">
        <v>1</v>
      </c>
      <c r="C7" s="72" t="s">
        <v>42</v>
      </c>
      <c r="D7" s="73">
        <v>3.5000000000000003E-2</v>
      </c>
      <c r="E7" s="64"/>
      <c r="F7" s="74" t="s">
        <v>43</v>
      </c>
      <c r="G7" s="74"/>
      <c r="H7" s="74"/>
    </row>
    <row r="8" spans="1:8" ht="15" x14ac:dyDescent="0.2">
      <c r="A8" s="64"/>
      <c r="B8" s="71">
        <v>2</v>
      </c>
      <c r="C8" s="72" t="s">
        <v>44</v>
      </c>
      <c r="D8" s="73">
        <v>8.9999999999999993E-3</v>
      </c>
      <c r="E8" s="64"/>
      <c r="F8" s="74" t="s">
        <v>45</v>
      </c>
      <c r="G8" s="74"/>
      <c r="H8" s="74"/>
    </row>
    <row r="9" spans="1:8" ht="15" x14ac:dyDescent="0.2">
      <c r="A9" s="64"/>
      <c r="B9" s="75">
        <v>3</v>
      </c>
      <c r="C9" s="76" t="s">
        <v>46</v>
      </c>
      <c r="D9" s="77">
        <v>1.26E-2</v>
      </c>
      <c r="E9" s="64"/>
      <c r="F9" s="74" t="s">
        <v>47</v>
      </c>
      <c r="G9" s="74"/>
      <c r="H9" s="74"/>
    </row>
    <row r="10" spans="1:8" ht="15" x14ac:dyDescent="0.2">
      <c r="A10" s="64"/>
      <c r="B10" s="71"/>
      <c r="C10" s="72"/>
      <c r="D10" s="78"/>
      <c r="E10" s="64"/>
      <c r="F10" s="74" t="s">
        <v>48</v>
      </c>
      <c r="G10" s="74"/>
      <c r="H10" s="74"/>
    </row>
    <row r="11" spans="1:8" ht="15" x14ac:dyDescent="0.2">
      <c r="A11" s="64"/>
      <c r="B11" s="79">
        <v>4</v>
      </c>
      <c r="C11" s="80" t="s">
        <v>49</v>
      </c>
      <c r="D11" s="81">
        <v>7.0000000000000007E-2</v>
      </c>
      <c r="E11" s="64"/>
      <c r="F11" s="74" t="s">
        <v>50</v>
      </c>
      <c r="G11" s="74"/>
      <c r="H11" s="74"/>
    </row>
    <row r="12" spans="1:8" ht="15" x14ac:dyDescent="0.2">
      <c r="A12" s="64"/>
      <c r="B12" s="82"/>
      <c r="C12" s="72"/>
      <c r="D12" s="78"/>
      <c r="E12" s="64"/>
      <c r="F12" s="83" t="s">
        <v>51</v>
      </c>
      <c r="G12" s="83"/>
      <c r="H12" s="83"/>
    </row>
    <row r="13" spans="1:8" x14ac:dyDescent="0.2">
      <c r="A13" s="64"/>
      <c r="B13" s="84">
        <v>5</v>
      </c>
      <c r="C13" s="85" t="s">
        <v>52</v>
      </c>
      <c r="D13" s="86">
        <f>SUM(D14:D17)</f>
        <v>8.6500000000000007E-2</v>
      </c>
      <c r="E13" s="64"/>
      <c r="F13" s="87"/>
      <c r="G13" s="87"/>
      <c r="H13" s="87"/>
    </row>
    <row r="14" spans="1:8" ht="13.9" customHeight="1" x14ac:dyDescent="0.2">
      <c r="A14" s="64"/>
      <c r="B14" s="88" t="s">
        <v>31</v>
      </c>
      <c r="C14" s="89" t="s">
        <v>53</v>
      </c>
      <c r="D14" s="90">
        <v>0.03</v>
      </c>
      <c r="E14" s="64"/>
      <c r="F14" s="91"/>
      <c r="G14" s="92"/>
      <c r="H14" s="92"/>
    </row>
    <row r="15" spans="1:8" x14ac:dyDescent="0.2">
      <c r="A15" s="64"/>
      <c r="B15" s="71" t="s">
        <v>32</v>
      </c>
      <c r="C15" s="93" t="s">
        <v>54</v>
      </c>
      <c r="D15" s="94">
        <v>6.4999999999999997E-3</v>
      </c>
      <c r="E15" s="64"/>
      <c r="F15" s="92"/>
      <c r="G15" s="92"/>
      <c r="H15" s="92"/>
    </row>
    <row r="16" spans="1:8" x14ac:dyDescent="0.2">
      <c r="A16" s="64"/>
      <c r="B16" s="71" t="s">
        <v>55</v>
      </c>
      <c r="C16" s="93" t="s">
        <v>56</v>
      </c>
      <c r="D16" s="94">
        <v>0.03</v>
      </c>
      <c r="E16" s="64"/>
      <c r="F16" s="92"/>
      <c r="G16" s="92"/>
      <c r="H16" s="92"/>
    </row>
    <row r="17" spans="1:10" x14ac:dyDescent="0.2">
      <c r="A17" s="64"/>
      <c r="B17" s="75" t="s">
        <v>57</v>
      </c>
      <c r="C17" s="95" t="s">
        <v>58</v>
      </c>
      <c r="D17" s="96">
        <v>0.02</v>
      </c>
      <c r="E17" s="64"/>
      <c r="F17" s="220"/>
      <c r="G17" s="220"/>
      <c r="H17" s="220"/>
    </row>
    <row r="18" spans="1:10" ht="13.9" customHeight="1" x14ac:dyDescent="0.2">
      <c r="A18" s="64"/>
      <c r="B18" s="71"/>
      <c r="C18" s="93"/>
      <c r="D18" s="97"/>
      <c r="E18" s="64"/>
      <c r="F18" s="219" t="s">
        <v>59</v>
      </c>
      <c r="G18" s="219"/>
      <c r="H18" s="219"/>
    </row>
    <row r="19" spans="1:10" ht="12.75" customHeight="1" x14ac:dyDescent="0.2">
      <c r="A19" s="98"/>
      <c r="B19" s="84">
        <v>6</v>
      </c>
      <c r="C19" s="85" t="s">
        <v>60</v>
      </c>
      <c r="D19" s="99">
        <v>0.01</v>
      </c>
      <c r="E19" s="98"/>
      <c r="F19" s="221" t="s">
        <v>61</v>
      </c>
      <c r="G19" s="221"/>
      <c r="H19" s="221"/>
    </row>
    <row r="20" spans="1:10" x14ac:dyDescent="0.2">
      <c r="A20" s="98"/>
      <c r="B20" s="222"/>
      <c r="C20" s="222"/>
      <c r="D20" s="222"/>
      <c r="E20" s="100"/>
      <c r="F20" s="221"/>
      <c r="G20" s="221"/>
      <c r="H20" s="221"/>
    </row>
    <row r="21" spans="1:10" x14ac:dyDescent="0.2">
      <c r="A21" s="98"/>
      <c r="B21" s="101"/>
      <c r="C21" s="102" t="s">
        <v>62</v>
      </c>
      <c r="D21" s="103">
        <f>(((1+D7+D8+D9)*(1+D19)*(1+D11)/(1-D13))-1)</f>
        <v>0.2499919211822661</v>
      </c>
      <c r="E21" s="100"/>
      <c r="F21" s="221"/>
      <c r="G21" s="221"/>
      <c r="H21" s="221"/>
    </row>
    <row r="22" spans="1:10" x14ac:dyDescent="0.2">
      <c r="A22" s="98"/>
      <c r="D22" s="104"/>
      <c r="E22" s="105"/>
      <c r="F22" s="221"/>
      <c r="G22" s="221"/>
      <c r="H22" s="221"/>
    </row>
    <row r="23" spans="1:10" x14ac:dyDescent="0.2">
      <c r="A23" s="98"/>
      <c r="B23" s="106" t="s">
        <v>63</v>
      </c>
      <c r="C23" s="91"/>
      <c r="D23" s="104"/>
      <c r="E23" s="105"/>
      <c r="F23" s="221"/>
      <c r="G23" s="221"/>
      <c r="H23" s="221"/>
    </row>
    <row r="24" spans="1:10" x14ac:dyDescent="0.2">
      <c r="A24" s="98"/>
      <c r="B24" s="223" t="s">
        <v>64</v>
      </c>
      <c r="C24" s="223"/>
      <c r="D24" s="223"/>
      <c r="E24" s="105"/>
      <c r="F24" s="221"/>
      <c r="G24" s="221"/>
      <c r="H24" s="221"/>
    </row>
    <row r="25" spans="1:10" x14ac:dyDescent="0.2">
      <c r="B25" s="224" t="s">
        <v>65</v>
      </c>
      <c r="C25" s="224"/>
      <c r="D25" s="224"/>
      <c r="F25" s="221"/>
      <c r="G25" s="221"/>
      <c r="H25" s="221"/>
    </row>
    <row r="27" spans="1:10" x14ac:dyDescent="0.2">
      <c r="A27" s="91"/>
      <c r="B27" s="91"/>
      <c r="C27" s="91"/>
      <c r="D27" s="91"/>
      <c r="E27" s="92"/>
      <c r="F27" s="92"/>
      <c r="G27" s="92"/>
      <c r="H27" s="92"/>
      <c r="I27" s="92"/>
      <c r="J27" s="92"/>
    </row>
    <row r="28" spans="1:10" x14ac:dyDescent="0.2">
      <c r="A28" s="91"/>
      <c r="B28" s="91"/>
      <c r="C28" s="91"/>
      <c r="D28" s="91"/>
      <c r="E28" s="91"/>
      <c r="F28" s="91"/>
      <c r="G28" s="91"/>
      <c r="H28" s="91"/>
      <c r="I28" s="91"/>
    </row>
    <row r="29" spans="1:10" ht="14.45" customHeight="1" x14ac:dyDescent="0.2">
      <c r="B29" s="91"/>
      <c r="C29" s="91"/>
      <c r="D29" s="91"/>
      <c r="E29" s="107"/>
      <c r="F29" s="91"/>
      <c r="G29" s="91"/>
      <c r="H29" s="91"/>
    </row>
    <row r="30" spans="1:10" ht="15" x14ac:dyDescent="0.2">
      <c r="B30" s="91"/>
      <c r="C30" s="91"/>
      <c r="D30" s="91"/>
      <c r="E30" s="108"/>
      <c r="F30" s="91"/>
      <c r="G30" s="91"/>
      <c r="H30" s="91"/>
    </row>
    <row r="31" spans="1:10" ht="15" x14ac:dyDescent="0.2">
      <c r="B31" s="91"/>
      <c r="C31" s="91"/>
      <c r="D31" s="91"/>
      <c r="E31" s="108"/>
      <c r="F31" s="91"/>
      <c r="G31" s="91"/>
      <c r="H31" s="91"/>
    </row>
    <row r="32" spans="1:10" ht="15" x14ac:dyDescent="0.2">
      <c r="B32" s="91"/>
      <c r="C32" s="91"/>
      <c r="D32" s="91"/>
      <c r="E32" s="108"/>
      <c r="F32" s="91"/>
      <c r="G32" s="91"/>
      <c r="H32" s="91"/>
    </row>
    <row r="33" spans="2:8" ht="15" x14ac:dyDescent="0.2">
      <c r="B33" s="109"/>
      <c r="C33" s="109"/>
      <c r="D33" s="109"/>
      <c r="E33" s="110"/>
      <c r="F33" s="109"/>
      <c r="G33" s="109"/>
      <c r="H33" s="109"/>
    </row>
    <row r="34" spans="2:8" ht="15" x14ac:dyDescent="0.2">
      <c r="E34" s="108"/>
    </row>
    <row r="35" spans="2:8" ht="15" x14ac:dyDescent="0.2">
      <c r="E35" s="111"/>
    </row>
  </sheetData>
  <sheetProtection selectLockedCells="1"/>
  <mergeCells count="8">
    <mergeCell ref="B4:D4"/>
    <mergeCell ref="F6:H6"/>
    <mergeCell ref="F17:H17"/>
    <mergeCell ref="F18:H18"/>
    <mergeCell ref="F19:H25"/>
    <mergeCell ref="B20:D20"/>
    <mergeCell ref="B24:D24"/>
    <mergeCell ref="B25:D25"/>
  </mergeCells>
  <printOptions horizontalCentered="1"/>
  <pageMargins left="0.39374999999999999" right="0.39374999999999999" top="0.97083333333333299" bottom="0.59097222222222201" header="0.31527777777777799" footer="0.31527777777777799"/>
  <pageSetup paperSize="9" firstPageNumber="0" orientation="landscape" horizontalDpi="300" verticalDpi="300"/>
  <headerFooter>
    <oddHeader>&amp;C&amp;11UNIDADE DE ENGENHARIA&amp;RPROCESSO Nº. xxxxxxx/20xx</oddHeader>
    <oddFooter>&amp;R&amp;9Pág.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 de Orçamento</vt:lpstr>
      <vt:lpstr>Cronograma</vt:lpstr>
      <vt:lpstr>BDI</vt:lpstr>
      <vt:lpstr>BDI!Area_de_impressao</vt:lpstr>
      <vt:lpstr>Cronograma!Area_de_impressao</vt:lpstr>
      <vt:lpstr>'Planilha de Orçamento'!Area_de_impressao</vt:lpstr>
      <vt:lpstr>'Planilha de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 Andre</dc:creator>
  <dc:description/>
  <cp:lastModifiedBy>MATHEUS FUCHS DE SOUZA</cp:lastModifiedBy>
  <cp:revision>0</cp:revision>
  <cp:lastPrinted>2022-09-08T16:58:16Z</cp:lastPrinted>
  <dcterms:created xsi:type="dcterms:W3CDTF">2000-05-25T11:19:14Z</dcterms:created>
  <dcterms:modified xsi:type="dcterms:W3CDTF">2022-09-14T17:19:46Z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